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10_1" sheetId="1" r:id="rId1"/>
    <sheet name="10_2" sheetId="2" r:id="rId2"/>
  </sheets>
  <definedNames/>
  <calcPr fullCalcOnLoad="1"/>
</workbook>
</file>

<file path=xl/sharedStrings.xml><?xml version="1.0" encoding="utf-8"?>
<sst xmlns="http://schemas.openxmlformats.org/spreadsheetml/2006/main" count="439" uniqueCount="98">
  <si>
    <t xml:space="preserve">DLUHOVÁ SLUŽBA ČR Z DLOUHODOBÉ ZADLUŽENOSTI </t>
  </si>
  <si>
    <t>v mil. Kč</t>
  </si>
  <si>
    <t xml:space="preserve"> Zadlužení</t>
  </si>
  <si>
    <t xml:space="preserve">  VĚŘITELÉ</t>
  </si>
  <si>
    <t xml:space="preserve">  jistina</t>
  </si>
  <si>
    <t xml:space="preserve">  úroky</t>
  </si>
  <si>
    <t xml:space="preserve">    Zahraniční banky</t>
  </si>
  <si>
    <t xml:space="preserve">   </t>
  </si>
  <si>
    <t xml:space="preserve">    Vládní instituce</t>
  </si>
  <si>
    <t xml:space="preserve">    Mnohostranné instituce</t>
  </si>
  <si>
    <t xml:space="preserve">    Dodavatelé a přímí investoři</t>
  </si>
  <si>
    <t xml:space="preserve">  úroky*/</t>
  </si>
  <si>
    <t xml:space="preserve">    Ostatní investoři</t>
  </si>
  <si>
    <t xml:space="preserve">  DLUŽNÍCI</t>
  </si>
  <si>
    <t xml:space="preserve">     ČNB</t>
  </si>
  <si>
    <t xml:space="preserve">     Obchodní banky</t>
  </si>
  <si>
    <t xml:space="preserve">     Vládní instituce</t>
  </si>
  <si>
    <t xml:space="preserve">     Ostatní sektory</t>
  </si>
  <si>
    <t xml:space="preserve">  CELKEM</t>
  </si>
  <si>
    <t xml:space="preserve">  DLUH. SLUŽBA ÚHRNEM</t>
  </si>
  <si>
    <t xml:space="preserve">  */ Úroky z dovozních úvěrů jsou zahrnuty ve splátkách jistiny.</t>
  </si>
  <si>
    <t>v mil. EUR</t>
  </si>
  <si>
    <t>v mil. USD</t>
  </si>
  <si>
    <t xml:space="preserve"> PODLE VĚŘITELŮ A DLUŽNÍKŮ K 31.12.2009</t>
  </si>
  <si>
    <t xml:space="preserve"> k 31.12.2009</t>
  </si>
  <si>
    <t>2013-36</t>
  </si>
  <si>
    <t>DLUHOVÁ SLUŽBA Z DLOUHODOBÉ ZADLUŽENOSTI K 31.12.2009</t>
  </si>
  <si>
    <t>AMORTISATION SCHEDULE FOR LONG-TERM DEBT  AS AT 31 DECEMBER 2009</t>
  </si>
  <si>
    <t>(in CZK millions)</t>
  </si>
  <si>
    <t>Stav</t>
  </si>
  <si>
    <t>Splátky</t>
  </si>
  <si>
    <t>Debt</t>
  </si>
  <si>
    <t>Repayments</t>
  </si>
  <si>
    <t>zadluženosti k</t>
  </si>
  <si>
    <t>Čerpání</t>
  </si>
  <si>
    <t>Jistina</t>
  </si>
  <si>
    <t>Úroky</t>
  </si>
  <si>
    <t>Rozdíl</t>
  </si>
  <si>
    <t>as at</t>
  </si>
  <si>
    <t>Drawings</t>
  </si>
  <si>
    <t>Principal</t>
  </si>
  <si>
    <t>Interest</t>
  </si>
  <si>
    <t>Difference</t>
  </si>
  <si>
    <t>31 Dec. 2008</t>
  </si>
  <si>
    <t>30 Dec. 2009</t>
  </si>
  <si>
    <t>1. FINANČNÍ ÚVĚRY</t>
  </si>
  <si>
    <t>1. FINANCIAL LOANS</t>
  </si>
  <si>
    <t xml:space="preserve">     Commercial banks</t>
  </si>
  <si>
    <t xml:space="preserve">     CNB</t>
  </si>
  <si>
    <t xml:space="preserve">     Vláda</t>
  </si>
  <si>
    <t xml:space="preserve">     Government</t>
  </si>
  <si>
    <t xml:space="preserve">     Podniky</t>
  </si>
  <si>
    <t xml:space="preserve">     Corporations</t>
  </si>
  <si>
    <t>2. DLUHOPISY</t>
  </si>
  <si>
    <t>2. BONDS</t>
  </si>
  <si>
    <t>3. VKLADY</t>
  </si>
  <si>
    <t>3. DEPOSITS</t>
  </si>
  <si>
    <t>4. OBCHODNÍ ÚVĚRY</t>
  </si>
  <si>
    <t>4. TRADE CREDITS</t>
  </si>
  <si>
    <t xml:space="preserve">     Vláda (dov. závazky)</t>
  </si>
  <si>
    <t xml:space="preserve">     Government (import liabilities)</t>
  </si>
  <si>
    <t xml:space="preserve">     Podniky (dov. závazky)</t>
  </si>
  <si>
    <t xml:space="preserve">     Corporations (import liabilities)</t>
  </si>
  <si>
    <t xml:space="preserve">     Podniky (ost. kapitál)</t>
  </si>
  <si>
    <t xml:space="preserve">     Corporations (other capital)</t>
  </si>
  <si>
    <t>5. CELKEM</t>
  </si>
  <si>
    <t>5. TOTAL</t>
  </si>
  <si>
    <t>DS/ Vývoz zboží a služeb</t>
  </si>
  <si>
    <t>Amort./Exports of goods and services</t>
  </si>
  <si>
    <t>(in EUR millions)</t>
  </si>
  <si>
    <t>(in USD millions)</t>
  </si>
  <si>
    <t xml:space="preserve">  * Interest on import credits is included in repayments of principal.</t>
  </si>
  <si>
    <t xml:space="preserve">  TOTAL DEBT SERVICE</t>
  </si>
  <si>
    <t xml:space="preserve">  interest</t>
  </si>
  <si>
    <t xml:space="preserve">  principal</t>
  </si>
  <si>
    <t xml:space="preserve">  TOTAL</t>
  </si>
  <si>
    <t xml:space="preserve">     Other sectors</t>
  </si>
  <si>
    <t xml:space="preserve">     Government institutions</t>
  </si>
  <si>
    <t xml:space="preserve">  DEBTORS</t>
  </si>
  <si>
    <t xml:space="preserve">    Other investors</t>
  </si>
  <si>
    <t xml:space="preserve">  interest*</t>
  </si>
  <si>
    <t xml:space="preserve">    Suppliers and direct investors</t>
  </si>
  <si>
    <t xml:space="preserve">    Multilateral institutions</t>
  </si>
  <si>
    <t xml:space="preserve">    Government institutions</t>
  </si>
  <si>
    <t xml:space="preserve">    Foreign banks</t>
  </si>
  <si>
    <t xml:space="preserve">  CREDITORS</t>
  </si>
  <si>
    <t xml:space="preserve"> as at 31 December 2009</t>
  </si>
  <si>
    <t xml:space="preserve"> Debt</t>
  </si>
  <si>
    <t xml:space="preserve"> BY CREDITOR AND DEBTOR, AS AT 31 DECEMBER 2009</t>
  </si>
  <si>
    <t xml:space="preserve">AMORTISATION SCHEDULE FOR LONG-TERM DEBT </t>
  </si>
  <si>
    <t xml:space="preserve">  </t>
  </si>
  <si>
    <t>Příloha 10/2</t>
  </si>
  <si>
    <t>Annex 10/2</t>
  </si>
  <si>
    <t>Příloha 10/1</t>
  </si>
  <si>
    <t>Annex 10/1</t>
  </si>
  <si>
    <t>in CZK millions</t>
  </si>
  <si>
    <t>in EUR millions</t>
  </si>
  <si>
    <t>in USD millions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</si>
</sst>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14" fontId="4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64" fontId="0" fillId="0" borderId="5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9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164" fontId="0" fillId="0" borderId="9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>
      <alignment/>
    </xf>
    <xf numFmtId="0" fontId="4" fillId="0" borderId="15" xfId="0" applyFont="1" applyBorder="1" applyAlignment="1" applyProtection="1" quotePrefix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64" fontId="0" fillId="0" borderId="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17" xfId="0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/>
    </xf>
    <xf numFmtId="165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/>
      <protection/>
    </xf>
    <xf numFmtId="14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2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4" fillId="0" borderId="27" xfId="0" applyFont="1" applyFill="1" applyBorder="1" applyAlignment="1">
      <alignment/>
    </xf>
    <xf numFmtId="164" fontId="4" fillId="0" borderId="27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0" fillId="0" borderId="28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164" fontId="3" fillId="0" borderId="2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3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164" fontId="4" fillId="0" borderId="28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6" fontId="0" fillId="2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13.140625" style="4" bestFit="1" customWidth="1"/>
    <col min="4" max="5" width="9.140625" style="4" bestFit="1" customWidth="1"/>
    <col min="6" max="6" width="8.140625" style="4" bestFit="1" customWidth="1"/>
    <col min="7" max="7" width="8.7109375" style="4" bestFit="1" customWidth="1"/>
    <col min="8" max="8" width="13.140625" style="4" bestFit="1" customWidth="1"/>
    <col min="9" max="9" width="9.140625" style="4" customWidth="1"/>
    <col min="10" max="10" width="35.00390625" style="4" customWidth="1"/>
    <col min="11" max="11" width="12.00390625" style="4" bestFit="1" customWidth="1"/>
    <col min="12" max="13" width="9.140625" style="4" bestFit="1" customWidth="1"/>
    <col min="14" max="14" width="8.140625" style="4" bestFit="1" customWidth="1"/>
    <col min="15" max="15" width="9.140625" style="4" bestFit="1" customWidth="1"/>
    <col min="16" max="16" width="15.00390625" style="4" bestFit="1" customWidth="1"/>
    <col min="17" max="16384" width="9.140625" style="4" customWidth="1"/>
  </cols>
  <sheetData>
    <row r="2" spans="2:10" ht="12.75">
      <c r="B2" s="4" t="s">
        <v>93</v>
      </c>
      <c r="C2" s="3"/>
      <c r="D2" s="3"/>
      <c r="E2" s="3"/>
      <c r="F2" s="3"/>
      <c r="G2" s="3"/>
      <c r="H2" s="3"/>
      <c r="J2" s="4" t="s">
        <v>94</v>
      </c>
    </row>
    <row r="3" spans="2:10" ht="12.75">
      <c r="B3" s="2"/>
      <c r="C3" s="3"/>
      <c r="D3" s="3"/>
      <c r="E3" s="3"/>
      <c r="F3" s="3"/>
      <c r="G3" s="3"/>
      <c r="H3" s="3"/>
      <c r="J3" s="2"/>
    </row>
    <row r="4" spans="2:16" ht="12.75">
      <c r="B4" s="99" t="s">
        <v>26</v>
      </c>
      <c r="C4" s="99"/>
      <c r="D4" s="99"/>
      <c r="E4" s="99"/>
      <c r="F4" s="99"/>
      <c r="G4" s="99"/>
      <c r="H4" s="99"/>
      <c r="J4" s="99" t="s">
        <v>27</v>
      </c>
      <c r="K4" s="99"/>
      <c r="L4" s="99"/>
      <c r="M4" s="99"/>
      <c r="N4" s="99"/>
      <c r="O4" s="99"/>
      <c r="P4" s="99"/>
    </row>
    <row r="5" spans="2:16" ht="13.5" thickBot="1">
      <c r="B5" s="6"/>
      <c r="C5" s="7"/>
      <c r="D5" s="7"/>
      <c r="E5" s="7"/>
      <c r="F5" s="8"/>
      <c r="G5" s="3"/>
      <c r="H5" s="9" t="s">
        <v>1</v>
      </c>
      <c r="J5" s="6"/>
      <c r="K5" s="6"/>
      <c r="L5" s="6"/>
      <c r="M5" s="6"/>
      <c r="N5" s="10"/>
      <c r="P5" s="11" t="s">
        <v>28</v>
      </c>
    </row>
    <row r="6" spans="2:16" ht="13.5" thickTop="1">
      <c r="B6" s="12"/>
      <c r="C6" s="13" t="s">
        <v>29</v>
      </c>
      <c r="D6" s="14"/>
      <c r="E6" s="15" t="s">
        <v>30</v>
      </c>
      <c r="F6" s="16"/>
      <c r="G6" s="14"/>
      <c r="H6" s="13" t="s">
        <v>29</v>
      </c>
      <c r="J6" s="12"/>
      <c r="K6" s="13" t="s">
        <v>31</v>
      </c>
      <c r="L6" s="14"/>
      <c r="M6" s="15" t="s">
        <v>32</v>
      </c>
      <c r="N6" s="16"/>
      <c r="O6" s="14"/>
      <c r="P6" s="13" t="s">
        <v>31</v>
      </c>
    </row>
    <row r="7" spans="2:16" ht="12.75">
      <c r="B7" s="17"/>
      <c r="C7" s="18" t="s">
        <v>33</v>
      </c>
      <c r="D7" s="19" t="s">
        <v>34</v>
      </c>
      <c r="E7" s="20" t="s">
        <v>35</v>
      </c>
      <c r="F7" s="21" t="s">
        <v>36</v>
      </c>
      <c r="G7" s="19" t="s">
        <v>37</v>
      </c>
      <c r="H7" s="18" t="s">
        <v>33</v>
      </c>
      <c r="J7" s="17"/>
      <c r="K7" s="18" t="s">
        <v>38</v>
      </c>
      <c r="L7" s="19" t="s">
        <v>39</v>
      </c>
      <c r="M7" s="20" t="s">
        <v>40</v>
      </c>
      <c r="N7" s="21" t="s">
        <v>41</v>
      </c>
      <c r="O7" s="19" t="s">
        <v>42</v>
      </c>
      <c r="P7" s="18" t="s">
        <v>38</v>
      </c>
    </row>
    <row r="8" spans="2:16" ht="13.5" thickBot="1">
      <c r="B8" s="22"/>
      <c r="C8" s="23">
        <v>39813</v>
      </c>
      <c r="D8" s="24"/>
      <c r="E8" s="25"/>
      <c r="F8" s="26"/>
      <c r="G8" s="24"/>
      <c r="H8" s="23">
        <v>40178</v>
      </c>
      <c r="J8" s="22"/>
      <c r="K8" s="23" t="s">
        <v>43</v>
      </c>
      <c r="L8" s="24"/>
      <c r="M8" s="25"/>
      <c r="N8" s="26"/>
      <c r="O8" s="24"/>
      <c r="P8" s="23" t="s">
        <v>44</v>
      </c>
    </row>
    <row r="9" spans="2:16" s="5" customFormat="1" ht="13.5" thickTop="1">
      <c r="B9" s="27" t="s">
        <v>45</v>
      </c>
      <c r="C9" s="28">
        <f aca="true" t="shared" si="0" ref="C9:H9">SUM(C10:C13)</f>
        <v>487068.6</v>
      </c>
      <c r="D9" s="29">
        <f t="shared" si="0"/>
        <v>55398.899999999994</v>
      </c>
      <c r="E9" s="30">
        <f t="shared" si="0"/>
        <v>45737.3</v>
      </c>
      <c r="F9" s="31">
        <f t="shared" si="0"/>
        <v>23242.8</v>
      </c>
      <c r="G9" s="29">
        <f t="shared" si="0"/>
        <v>-11069.199999999999</v>
      </c>
      <c r="H9" s="28">
        <f t="shared" si="0"/>
        <v>485661</v>
      </c>
      <c r="J9" s="27" t="s">
        <v>46</v>
      </c>
      <c r="K9" s="28">
        <v>487068.6</v>
      </c>
      <c r="L9" s="29">
        <v>55398.9</v>
      </c>
      <c r="M9" s="30">
        <v>45737.3</v>
      </c>
      <c r="N9" s="31">
        <v>23242.8</v>
      </c>
      <c r="O9" s="29">
        <v>-11069.2</v>
      </c>
      <c r="P9" s="28">
        <v>485661</v>
      </c>
    </row>
    <row r="10" spans="2:16" ht="12.75">
      <c r="B10" s="32" t="s">
        <v>15</v>
      </c>
      <c r="C10" s="33">
        <v>94626.1</v>
      </c>
      <c r="D10" s="34">
        <v>5797.3</v>
      </c>
      <c r="E10" s="35">
        <v>13451.5</v>
      </c>
      <c r="F10" s="36">
        <v>4516.2</v>
      </c>
      <c r="G10" s="34">
        <v>-950.6</v>
      </c>
      <c r="H10" s="33">
        <v>86021.3</v>
      </c>
      <c r="J10" s="32" t="s">
        <v>47</v>
      </c>
      <c r="K10" s="33">
        <v>94626.1</v>
      </c>
      <c r="L10" s="34">
        <v>5797.3</v>
      </c>
      <c r="M10" s="35">
        <v>13451.5</v>
      </c>
      <c r="N10" s="36">
        <v>4516.2</v>
      </c>
      <c r="O10" s="34">
        <v>-950.6</v>
      </c>
      <c r="P10" s="33">
        <v>86021.3</v>
      </c>
    </row>
    <row r="11" spans="2:16" ht="12.75">
      <c r="B11" s="32" t="s">
        <v>14</v>
      </c>
      <c r="C11" s="33">
        <v>0</v>
      </c>
      <c r="D11" s="34"/>
      <c r="E11" s="37">
        <v>0</v>
      </c>
      <c r="F11" s="38">
        <v>0</v>
      </c>
      <c r="G11" s="34">
        <f>+H11-C11-D11+E11</f>
        <v>0</v>
      </c>
      <c r="H11" s="33">
        <v>0</v>
      </c>
      <c r="J11" s="32" t="s">
        <v>48</v>
      </c>
      <c r="K11" s="33">
        <v>0</v>
      </c>
      <c r="L11" s="34"/>
      <c r="M11" s="37">
        <v>0</v>
      </c>
      <c r="N11" s="38">
        <v>0</v>
      </c>
      <c r="O11" s="34">
        <v>0</v>
      </c>
      <c r="P11" s="33">
        <v>0</v>
      </c>
    </row>
    <row r="12" spans="2:16" ht="12.75">
      <c r="B12" s="39" t="s">
        <v>49</v>
      </c>
      <c r="C12" s="33">
        <v>66637</v>
      </c>
      <c r="D12" s="34">
        <v>13822.4</v>
      </c>
      <c r="E12" s="37">
        <v>1433</v>
      </c>
      <c r="F12" s="36">
        <v>2242.6</v>
      </c>
      <c r="G12" s="34">
        <v>-12.2</v>
      </c>
      <c r="H12" s="33">
        <v>79014.2</v>
      </c>
      <c r="J12" s="39" t="s">
        <v>50</v>
      </c>
      <c r="K12" s="33">
        <v>66637</v>
      </c>
      <c r="L12" s="34">
        <v>13822.4</v>
      </c>
      <c r="M12" s="37">
        <v>1433</v>
      </c>
      <c r="N12" s="36">
        <v>2242.6</v>
      </c>
      <c r="O12" s="34">
        <v>-12.2</v>
      </c>
      <c r="P12" s="33">
        <v>79014.2</v>
      </c>
    </row>
    <row r="13" spans="2:16" ht="12.75">
      <c r="B13" s="40" t="s">
        <v>51</v>
      </c>
      <c r="C13" s="33">
        <v>325805.5</v>
      </c>
      <c r="D13" s="34">
        <v>35779.2</v>
      </c>
      <c r="E13" s="37">
        <v>30852.8</v>
      </c>
      <c r="F13" s="36">
        <v>16484</v>
      </c>
      <c r="G13" s="34">
        <v>-10106.4</v>
      </c>
      <c r="H13" s="33">
        <v>320625.5</v>
      </c>
      <c r="J13" s="40" t="s">
        <v>52</v>
      </c>
      <c r="K13" s="33">
        <v>325805.5</v>
      </c>
      <c r="L13" s="34">
        <v>35779.2</v>
      </c>
      <c r="M13" s="37">
        <v>30852.8</v>
      </c>
      <c r="N13" s="36">
        <v>16484</v>
      </c>
      <c r="O13" s="34">
        <v>-10106.4</v>
      </c>
      <c r="P13" s="33">
        <v>320625.5</v>
      </c>
    </row>
    <row r="14" spans="2:16" s="5" customFormat="1" ht="12.75">
      <c r="B14" s="41" t="s">
        <v>53</v>
      </c>
      <c r="C14" s="28">
        <f aca="true" t="shared" si="1" ref="C14:H14">SUM(C15:C17)</f>
        <v>322883.39999999997</v>
      </c>
      <c r="D14" s="29">
        <f t="shared" si="1"/>
        <v>100331.3</v>
      </c>
      <c r="E14" s="30">
        <f t="shared" si="1"/>
        <v>0</v>
      </c>
      <c r="F14" s="31">
        <f t="shared" si="1"/>
        <v>14819.9</v>
      </c>
      <c r="G14" s="29">
        <f t="shared" si="1"/>
        <v>14997.800000000001</v>
      </c>
      <c r="H14" s="28">
        <f t="shared" si="1"/>
        <v>438212.5</v>
      </c>
      <c r="J14" s="41" t="s">
        <v>54</v>
      </c>
      <c r="K14" s="28">
        <v>322883.4</v>
      </c>
      <c r="L14" s="29">
        <v>100331.3</v>
      </c>
      <c r="M14" s="30">
        <v>0</v>
      </c>
      <c r="N14" s="31">
        <v>14819.9</v>
      </c>
      <c r="O14" s="29">
        <v>14997.8</v>
      </c>
      <c r="P14" s="28">
        <v>438212.5</v>
      </c>
    </row>
    <row r="15" spans="2:16" ht="12.75">
      <c r="B15" s="39" t="s">
        <v>15</v>
      </c>
      <c r="C15" s="33">
        <v>26238.3</v>
      </c>
      <c r="D15" s="34">
        <v>13405.9</v>
      </c>
      <c r="E15" s="37"/>
      <c r="F15" s="36">
        <v>890.4</v>
      </c>
      <c r="G15" s="34">
        <v>-669.8</v>
      </c>
      <c r="H15" s="33">
        <v>38974.4</v>
      </c>
      <c r="J15" s="39" t="s">
        <v>47</v>
      </c>
      <c r="K15" s="33">
        <v>26238.3</v>
      </c>
      <c r="L15" s="34">
        <v>13405.9</v>
      </c>
      <c r="M15" s="37"/>
      <c r="N15" s="36">
        <v>890.4</v>
      </c>
      <c r="O15" s="34">
        <v>-669.8</v>
      </c>
      <c r="P15" s="33">
        <v>38974.4</v>
      </c>
    </row>
    <row r="16" spans="2:16" ht="12.75">
      <c r="B16" s="39" t="s">
        <v>49</v>
      </c>
      <c r="C16" s="33">
        <v>218780.8</v>
      </c>
      <c r="D16" s="34">
        <v>41277.8</v>
      </c>
      <c r="E16" s="37"/>
      <c r="F16" s="36">
        <v>9410</v>
      </c>
      <c r="G16" s="34">
        <v>14468.1</v>
      </c>
      <c r="H16" s="33">
        <v>274526.7</v>
      </c>
      <c r="J16" s="39" t="s">
        <v>50</v>
      </c>
      <c r="K16" s="33">
        <v>218780.8</v>
      </c>
      <c r="L16" s="34">
        <v>41277.8</v>
      </c>
      <c r="M16" s="37"/>
      <c r="N16" s="36">
        <v>9410</v>
      </c>
      <c r="O16" s="34">
        <v>14468.1</v>
      </c>
      <c r="P16" s="33">
        <v>274526.7</v>
      </c>
    </row>
    <row r="17" spans="2:16" ht="12.75">
      <c r="B17" s="42" t="s">
        <v>51</v>
      </c>
      <c r="C17" s="33">
        <v>77864.3</v>
      </c>
      <c r="D17" s="34">
        <v>45647.6</v>
      </c>
      <c r="E17" s="43"/>
      <c r="F17" s="36">
        <v>4519.5</v>
      </c>
      <c r="G17" s="34">
        <v>1199.5</v>
      </c>
      <c r="H17" s="33">
        <v>124711.4</v>
      </c>
      <c r="J17" s="42" t="s">
        <v>52</v>
      </c>
      <c r="K17" s="33">
        <v>77864.3</v>
      </c>
      <c r="L17" s="34">
        <v>45647.6</v>
      </c>
      <c r="M17" s="43"/>
      <c r="N17" s="36">
        <v>4519.5</v>
      </c>
      <c r="O17" s="34">
        <v>1199.5</v>
      </c>
      <c r="P17" s="33">
        <v>124711.4</v>
      </c>
    </row>
    <row r="18" spans="2:16" s="5" customFormat="1" ht="12.75">
      <c r="B18" s="41" t="s">
        <v>55</v>
      </c>
      <c r="C18" s="28">
        <v>26141.7</v>
      </c>
      <c r="D18" s="29">
        <v>409.1</v>
      </c>
      <c r="E18" s="30">
        <v>7510.8</v>
      </c>
      <c r="F18" s="31">
        <v>264</v>
      </c>
      <c r="G18" s="29">
        <v>-1177.9</v>
      </c>
      <c r="H18" s="28">
        <v>17862.1</v>
      </c>
      <c r="J18" s="41" t="s">
        <v>56</v>
      </c>
      <c r="K18" s="28">
        <v>26141.7</v>
      </c>
      <c r="L18" s="29">
        <v>409.1</v>
      </c>
      <c r="M18" s="30">
        <v>7510.8</v>
      </c>
      <c r="N18" s="31">
        <v>264</v>
      </c>
      <c r="O18" s="29">
        <v>-1177.9</v>
      </c>
      <c r="P18" s="28">
        <v>17862.1</v>
      </c>
    </row>
    <row r="19" spans="2:16" ht="12.75">
      <c r="B19" s="32" t="s">
        <v>15</v>
      </c>
      <c r="C19" s="33">
        <v>26141.7</v>
      </c>
      <c r="D19" s="44">
        <v>409.1</v>
      </c>
      <c r="E19" s="43">
        <v>7510.8</v>
      </c>
      <c r="F19" s="36">
        <v>264</v>
      </c>
      <c r="G19" s="34">
        <v>-1177.9</v>
      </c>
      <c r="H19" s="33">
        <v>17862.1</v>
      </c>
      <c r="J19" s="32" t="s">
        <v>47</v>
      </c>
      <c r="K19" s="33">
        <v>26141.7</v>
      </c>
      <c r="L19" s="44">
        <v>409.1</v>
      </c>
      <c r="M19" s="43">
        <v>7510.8</v>
      </c>
      <c r="N19" s="36">
        <v>264</v>
      </c>
      <c r="O19" s="34">
        <v>-1177.9</v>
      </c>
      <c r="P19" s="33">
        <v>17862.1</v>
      </c>
    </row>
    <row r="20" spans="2:16" s="5" customFormat="1" ht="12.75">
      <c r="B20" s="41" t="s">
        <v>57</v>
      </c>
      <c r="C20" s="28">
        <f aca="true" t="shared" si="2" ref="C20:H20">SUM(C21:C23)</f>
        <v>266677.89999999997</v>
      </c>
      <c r="D20" s="29">
        <f t="shared" si="2"/>
        <v>10326.2</v>
      </c>
      <c r="E20" s="30">
        <f t="shared" si="2"/>
        <v>65237.1</v>
      </c>
      <c r="F20" s="31">
        <f t="shared" si="2"/>
        <v>12001.84</v>
      </c>
      <c r="G20" s="29">
        <f t="shared" si="2"/>
        <v>19681.1</v>
      </c>
      <c r="H20" s="28">
        <f t="shared" si="2"/>
        <v>231448.1</v>
      </c>
      <c r="J20" s="41" t="s">
        <v>58</v>
      </c>
      <c r="K20" s="28">
        <v>266677.9</v>
      </c>
      <c r="L20" s="29">
        <v>10326.2</v>
      </c>
      <c r="M20" s="30">
        <v>65237.1</v>
      </c>
      <c r="N20" s="31">
        <v>12001.8</v>
      </c>
      <c r="O20" s="29">
        <v>19681.1</v>
      </c>
      <c r="P20" s="28">
        <v>231448.1</v>
      </c>
    </row>
    <row r="21" spans="2:16" ht="12.75">
      <c r="B21" s="42" t="s">
        <v>59</v>
      </c>
      <c r="C21" s="33">
        <v>7249.6</v>
      </c>
      <c r="D21" s="34"/>
      <c r="E21" s="37">
        <v>1501.5</v>
      </c>
      <c r="F21" s="36">
        <v>326.74</v>
      </c>
      <c r="G21" s="34">
        <v>0</v>
      </c>
      <c r="H21" s="33">
        <v>5748.1</v>
      </c>
      <c r="J21" s="42" t="s">
        <v>60</v>
      </c>
      <c r="K21" s="33">
        <v>7249.6</v>
      </c>
      <c r="L21" s="34"/>
      <c r="M21" s="37">
        <v>1501.5</v>
      </c>
      <c r="N21" s="36">
        <v>326.74</v>
      </c>
      <c r="O21" s="34">
        <v>0</v>
      </c>
      <c r="P21" s="33">
        <v>5748.1</v>
      </c>
    </row>
    <row r="22" spans="2:16" ht="12.75">
      <c r="B22" s="42" t="s">
        <v>61</v>
      </c>
      <c r="C22" s="33">
        <v>15590</v>
      </c>
      <c r="D22" s="34">
        <v>10326.2</v>
      </c>
      <c r="E22" s="37">
        <v>14322.5</v>
      </c>
      <c r="F22" s="36"/>
      <c r="G22" s="34">
        <v>96.3</v>
      </c>
      <c r="H22" s="33">
        <v>11690</v>
      </c>
      <c r="J22" s="42" t="s">
        <v>62</v>
      </c>
      <c r="K22" s="33">
        <v>15590</v>
      </c>
      <c r="L22" s="34">
        <v>10326.2</v>
      </c>
      <c r="M22" s="37">
        <v>14322.5</v>
      </c>
      <c r="N22" s="36"/>
      <c r="O22" s="34">
        <v>96.3</v>
      </c>
      <c r="P22" s="33">
        <v>11690</v>
      </c>
    </row>
    <row r="23" spans="2:16" ht="12.75">
      <c r="B23" s="42" t="s">
        <v>63</v>
      </c>
      <c r="C23" s="33">
        <v>243838.3</v>
      </c>
      <c r="D23" s="34"/>
      <c r="E23" s="37">
        <v>49413.1</v>
      </c>
      <c r="F23" s="36">
        <v>11675.1</v>
      </c>
      <c r="G23" s="34">
        <v>19584.8</v>
      </c>
      <c r="H23" s="33">
        <v>214010</v>
      </c>
      <c r="J23" s="42" t="s">
        <v>64</v>
      </c>
      <c r="K23" s="33">
        <v>243838.3</v>
      </c>
      <c r="L23" s="34"/>
      <c r="M23" s="37">
        <v>49413.1</v>
      </c>
      <c r="N23" s="36">
        <v>11675.1</v>
      </c>
      <c r="O23" s="34">
        <v>19584.8</v>
      </c>
      <c r="P23" s="33">
        <v>214010</v>
      </c>
    </row>
    <row r="24" spans="2:16" s="5" customFormat="1" ht="13.5" thickBot="1">
      <c r="B24" s="45" t="s">
        <v>65</v>
      </c>
      <c r="C24" s="46">
        <f aca="true" t="shared" si="3" ref="C24:H24">+C9+C14+C18+C20</f>
        <v>1102771.5999999999</v>
      </c>
      <c r="D24" s="47">
        <f t="shared" si="3"/>
        <v>166465.50000000003</v>
      </c>
      <c r="E24" s="48">
        <f t="shared" si="3"/>
        <v>118485.20000000001</v>
      </c>
      <c r="F24" s="49">
        <f t="shared" si="3"/>
        <v>50328.53999999999</v>
      </c>
      <c r="G24" s="47">
        <f t="shared" si="3"/>
        <v>22431.8</v>
      </c>
      <c r="H24" s="46">
        <f t="shared" si="3"/>
        <v>1173183.7</v>
      </c>
      <c r="J24" s="45" t="s">
        <v>66</v>
      </c>
      <c r="K24" s="46">
        <v>1102771.6</v>
      </c>
      <c r="L24" s="47">
        <v>166465.5</v>
      </c>
      <c r="M24" s="48">
        <v>118485.2</v>
      </c>
      <c r="N24" s="49">
        <v>50328.5</v>
      </c>
      <c r="O24" s="47">
        <v>22431.8</v>
      </c>
      <c r="P24" s="46">
        <v>1173183.7</v>
      </c>
    </row>
    <row r="25" spans="2:16" ht="14.25" thickBot="1" thickTop="1">
      <c r="B25" s="50" t="s">
        <v>67</v>
      </c>
      <c r="C25" s="51"/>
      <c r="D25" s="52"/>
      <c r="E25" s="53">
        <v>0.067</v>
      </c>
      <c r="F25" s="52"/>
      <c r="G25" s="51"/>
      <c r="H25" s="54"/>
      <c r="J25" s="50" t="s">
        <v>68</v>
      </c>
      <c r="K25" s="51"/>
      <c r="L25" s="52"/>
      <c r="M25" s="53">
        <v>0.067</v>
      </c>
      <c r="N25" s="52"/>
      <c r="O25" s="51"/>
      <c r="P25" s="54"/>
    </row>
    <row r="26" spans="2:16" ht="13.5" thickTop="1">
      <c r="B26" s="55"/>
      <c r="C26" s="7"/>
      <c r="D26" s="7"/>
      <c r="E26" s="7"/>
      <c r="F26" s="7"/>
      <c r="G26" s="7"/>
      <c r="H26" s="7"/>
      <c r="J26" s="55"/>
      <c r="K26" s="6"/>
      <c r="L26" s="6"/>
      <c r="M26" s="6"/>
      <c r="N26" s="6"/>
      <c r="O26" s="6"/>
      <c r="P26" s="6"/>
    </row>
    <row r="27" spans="3:16" ht="13.5" thickBot="1">
      <c r="C27" s="3"/>
      <c r="D27" s="3"/>
      <c r="E27" s="3"/>
      <c r="F27" s="56"/>
      <c r="G27" s="3"/>
      <c r="H27" s="57" t="s">
        <v>21</v>
      </c>
      <c r="N27" s="58"/>
      <c r="P27" s="59" t="s">
        <v>69</v>
      </c>
    </row>
    <row r="28" spans="2:16" ht="13.5" thickTop="1">
      <c r="B28" s="12"/>
      <c r="C28" s="13" t="s">
        <v>29</v>
      </c>
      <c r="D28" s="14"/>
      <c r="E28" s="15" t="s">
        <v>30</v>
      </c>
      <c r="F28" s="16"/>
      <c r="G28" s="14"/>
      <c r="H28" s="13" t="s">
        <v>29</v>
      </c>
      <c r="J28" s="60"/>
      <c r="K28" s="13" t="s">
        <v>31</v>
      </c>
      <c r="L28" s="14"/>
      <c r="M28" s="15" t="s">
        <v>32</v>
      </c>
      <c r="N28" s="16"/>
      <c r="O28" s="14"/>
      <c r="P28" s="13" t="s">
        <v>31</v>
      </c>
    </row>
    <row r="29" spans="2:16" ht="12.75">
      <c r="B29" s="17"/>
      <c r="C29" s="18" t="s">
        <v>33</v>
      </c>
      <c r="D29" s="19" t="s">
        <v>34</v>
      </c>
      <c r="E29" s="20" t="s">
        <v>35</v>
      </c>
      <c r="F29" s="21" t="s">
        <v>36</v>
      </c>
      <c r="G29" s="19" t="s">
        <v>37</v>
      </c>
      <c r="H29" s="18" t="s">
        <v>33</v>
      </c>
      <c r="J29" s="42"/>
      <c r="K29" s="18" t="s">
        <v>38</v>
      </c>
      <c r="L29" s="19" t="s">
        <v>39</v>
      </c>
      <c r="M29" s="20" t="s">
        <v>40</v>
      </c>
      <c r="N29" s="21" t="s">
        <v>41</v>
      </c>
      <c r="O29" s="19" t="s">
        <v>42</v>
      </c>
      <c r="P29" s="18" t="s">
        <v>38</v>
      </c>
    </row>
    <row r="30" spans="2:16" ht="13.5" thickBot="1">
      <c r="B30" s="22"/>
      <c r="C30" s="23">
        <v>39813</v>
      </c>
      <c r="D30" s="24"/>
      <c r="E30" s="25"/>
      <c r="F30" s="26"/>
      <c r="G30" s="24"/>
      <c r="H30" s="23">
        <v>40178</v>
      </c>
      <c r="J30" s="61"/>
      <c r="K30" s="23" t="s">
        <v>43</v>
      </c>
      <c r="L30" s="24"/>
      <c r="M30" s="25"/>
      <c r="N30" s="26"/>
      <c r="O30" s="24"/>
      <c r="P30" s="23" t="s">
        <v>44</v>
      </c>
    </row>
    <row r="31" spans="2:16" s="5" customFormat="1" ht="13.5" thickTop="1">
      <c r="B31" s="27" t="s">
        <v>45</v>
      </c>
      <c r="C31" s="28">
        <f aca="true" t="shared" si="4" ref="C31:H31">SUM(C32:C35)</f>
        <v>18086.468622354252</v>
      </c>
      <c r="D31" s="29">
        <f t="shared" si="4"/>
        <v>2094.872376630743</v>
      </c>
      <c r="E31" s="30">
        <f t="shared" si="4"/>
        <v>1729.5254301380223</v>
      </c>
      <c r="F31" s="31">
        <f t="shared" si="4"/>
        <v>878.9109472490073</v>
      </c>
      <c r="G31" s="31">
        <f t="shared" si="4"/>
        <v>-100.74812127470669</v>
      </c>
      <c r="H31" s="28">
        <f t="shared" si="4"/>
        <v>18351.067447572266</v>
      </c>
      <c r="J31" s="41" t="s">
        <v>46</v>
      </c>
      <c r="K31" s="28">
        <v>18086.5</v>
      </c>
      <c r="L31" s="29">
        <v>2094.9</v>
      </c>
      <c r="M31" s="30">
        <v>1729.6</v>
      </c>
      <c r="N31" s="31">
        <v>878.9</v>
      </c>
      <c r="O31" s="29">
        <v>-100.7</v>
      </c>
      <c r="P31" s="28">
        <v>18351.1</v>
      </c>
    </row>
    <row r="32" spans="2:16" ht="12.75">
      <c r="B32" s="32" t="s">
        <v>15</v>
      </c>
      <c r="C32" s="33">
        <f aca="true" t="shared" si="5" ref="C32:C44">+C10/26.93</f>
        <v>3513.7801708132197</v>
      </c>
      <c r="D32" s="34">
        <f>+D10/26.445</f>
        <v>219.22102476838722</v>
      </c>
      <c r="E32" s="35">
        <f>+E10/26.445</f>
        <v>508.65948194365666</v>
      </c>
      <c r="F32" s="36">
        <f>+F10/26.445</f>
        <v>170.7770845150312</v>
      </c>
      <c r="G32" s="34">
        <f>+H32-C32-D32+E32</f>
        <v>26.038033197493007</v>
      </c>
      <c r="H32" s="33">
        <f>+H10/26.465</f>
        <v>3250.3797468354433</v>
      </c>
      <c r="J32" s="32" t="s">
        <v>47</v>
      </c>
      <c r="K32" s="33">
        <v>3513.8</v>
      </c>
      <c r="L32" s="34">
        <v>219.2</v>
      </c>
      <c r="M32" s="35">
        <v>508.7</v>
      </c>
      <c r="N32" s="36">
        <v>170.8</v>
      </c>
      <c r="O32" s="34">
        <v>26.1</v>
      </c>
      <c r="P32" s="33">
        <v>3250.4</v>
      </c>
    </row>
    <row r="33" spans="2:16" ht="12.75">
      <c r="B33" s="32" t="s">
        <v>14</v>
      </c>
      <c r="C33" s="33">
        <f t="shared" si="5"/>
        <v>0</v>
      </c>
      <c r="D33" s="34">
        <f aca="true" t="shared" si="6" ref="D33:F35">+D11/26.445</f>
        <v>0</v>
      </c>
      <c r="E33" s="37">
        <f t="shared" si="6"/>
        <v>0</v>
      </c>
      <c r="F33" s="38">
        <f t="shared" si="6"/>
        <v>0</v>
      </c>
      <c r="G33" s="34">
        <f>+H33-C33-D33+E33</f>
        <v>0</v>
      </c>
      <c r="H33" s="33">
        <f>+H11/26.465</f>
        <v>0</v>
      </c>
      <c r="J33" s="32" t="s">
        <v>48</v>
      </c>
      <c r="K33" s="33">
        <v>0</v>
      </c>
      <c r="L33" s="34">
        <v>0</v>
      </c>
      <c r="M33" s="37">
        <v>0</v>
      </c>
      <c r="N33" s="38">
        <v>0</v>
      </c>
      <c r="O33" s="34">
        <v>0</v>
      </c>
      <c r="P33" s="33">
        <v>0</v>
      </c>
    </row>
    <row r="34" spans="2:16" ht="12.75">
      <c r="B34" s="39" t="s">
        <v>49</v>
      </c>
      <c r="C34" s="33">
        <f t="shared" si="5"/>
        <v>2474.4522836984775</v>
      </c>
      <c r="D34" s="34">
        <f t="shared" si="6"/>
        <v>522.6848175458499</v>
      </c>
      <c r="E34" s="37">
        <f t="shared" si="6"/>
        <v>54.18793722820949</v>
      </c>
      <c r="F34" s="36">
        <f t="shared" si="6"/>
        <v>84.80242011722443</v>
      </c>
      <c r="G34" s="34">
        <f>+H34-C34-D34+E34</f>
        <v>42.66202056729419</v>
      </c>
      <c r="H34" s="33">
        <f>+H12/26.465</f>
        <v>2985.611184583412</v>
      </c>
      <c r="J34" s="39" t="s">
        <v>50</v>
      </c>
      <c r="K34" s="33">
        <v>2474.5</v>
      </c>
      <c r="L34" s="34">
        <v>522.7</v>
      </c>
      <c r="M34" s="37">
        <v>54.2</v>
      </c>
      <c r="N34" s="36">
        <v>84.8</v>
      </c>
      <c r="O34" s="34">
        <v>42.6</v>
      </c>
      <c r="P34" s="33">
        <v>2985.6</v>
      </c>
    </row>
    <row r="35" spans="2:16" ht="12.75">
      <c r="B35" s="40" t="s">
        <v>51</v>
      </c>
      <c r="C35" s="33">
        <f t="shared" si="5"/>
        <v>12098.236167842555</v>
      </c>
      <c r="D35" s="34">
        <f t="shared" si="6"/>
        <v>1352.9665343165059</v>
      </c>
      <c r="E35" s="37">
        <f t="shared" si="6"/>
        <v>1166.678010966156</v>
      </c>
      <c r="F35" s="36">
        <f t="shared" si="6"/>
        <v>623.3314426167517</v>
      </c>
      <c r="G35" s="34">
        <f>+H35-C35-D35+E35</f>
        <v>-169.4481750394939</v>
      </c>
      <c r="H35" s="33">
        <f>+H13/26.465</f>
        <v>12115.076516153411</v>
      </c>
      <c r="J35" s="40" t="s">
        <v>52</v>
      </c>
      <c r="K35" s="33">
        <v>12098.2</v>
      </c>
      <c r="L35" s="34">
        <v>1353</v>
      </c>
      <c r="M35" s="37">
        <v>1166.7</v>
      </c>
      <c r="N35" s="36">
        <v>623.3</v>
      </c>
      <c r="O35" s="34">
        <v>-169.4</v>
      </c>
      <c r="P35" s="33">
        <v>12115.1</v>
      </c>
    </row>
    <row r="36" spans="2:16" s="5" customFormat="1" ht="12.75">
      <c r="B36" s="41" t="s">
        <v>53</v>
      </c>
      <c r="C36" s="28">
        <f aca="true" t="shared" si="7" ref="C36:H36">SUM(C37:C39)</f>
        <v>11989.728926847381</v>
      </c>
      <c r="D36" s="29">
        <f t="shared" si="7"/>
        <v>3793.9610512384197</v>
      </c>
      <c r="E36" s="30">
        <f t="shared" si="7"/>
        <v>0</v>
      </c>
      <c r="F36" s="31">
        <f t="shared" si="7"/>
        <v>560.4046133484591</v>
      </c>
      <c r="G36" s="29">
        <f t="shared" si="7"/>
        <v>774.5000842606946</v>
      </c>
      <c r="H36" s="28">
        <f t="shared" si="7"/>
        <v>16558.190062346497</v>
      </c>
      <c r="J36" s="41" t="s">
        <v>54</v>
      </c>
      <c r="K36" s="28">
        <v>11989.8</v>
      </c>
      <c r="L36" s="29">
        <v>3793.9</v>
      </c>
      <c r="M36" s="30">
        <v>0</v>
      </c>
      <c r="N36" s="31">
        <v>560.4</v>
      </c>
      <c r="O36" s="29">
        <v>774.5</v>
      </c>
      <c r="P36" s="28">
        <v>16558.2</v>
      </c>
    </row>
    <row r="37" spans="2:16" ht="12.75">
      <c r="B37" s="39" t="s">
        <v>15</v>
      </c>
      <c r="C37" s="33">
        <f t="shared" si="5"/>
        <v>974.3148904567397</v>
      </c>
      <c r="D37" s="34">
        <f aca="true" t="shared" si="8" ref="D37:F39">+D15/26.445</f>
        <v>506.93514842125165</v>
      </c>
      <c r="E37" s="37">
        <f t="shared" si="8"/>
        <v>0</v>
      </c>
      <c r="F37" s="36">
        <f t="shared" si="8"/>
        <v>33.66988088485536</v>
      </c>
      <c r="G37" s="34">
        <f>+H37-C37-D37+E37</f>
        <v>-8.572918152504883</v>
      </c>
      <c r="H37" s="33">
        <f>+H15/26.465</f>
        <v>1472.6771207254865</v>
      </c>
      <c r="J37" s="39" t="s">
        <v>47</v>
      </c>
      <c r="K37" s="33">
        <v>974.3</v>
      </c>
      <c r="L37" s="34">
        <v>506.9</v>
      </c>
      <c r="M37" s="37">
        <v>0</v>
      </c>
      <c r="N37" s="36">
        <v>33.7</v>
      </c>
      <c r="O37" s="34">
        <v>-8.5</v>
      </c>
      <c r="P37" s="33">
        <v>1472.7</v>
      </c>
    </row>
    <row r="38" spans="2:16" ht="12.75">
      <c r="B38" s="39" t="s">
        <v>49</v>
      </c>
      <c r="C38" s="33">
        <f t="shared" si="5"/>
        <v>8124.054957296695</v>
      </c>
      <c r="D38" s="34">
        <f t="shared" si="8"/>
        <v>1560.892418226508</v>
      </c>
      <c r="E38" s="37">
        <f t="shared" si="8"/>
        <v>0</v>
      </c>
      <c r="F38" s="36">
        <f t="shared" si="8"/>
        <v>355.8328606541879</v>
      </c>
      <c r="G38" s="34">
        <f>+H38-C38-D38+E38</f>
        <v>688.2511886181167</v>
      </c>
      <c r="H38" s="33">
        <f>+H16/26.465</f>
        <v>10373.19856414132</v>
      </c>
      <c r="J38" s="39" t="s">
        <v>50</v>
      </c>
      <c r="K38" s="33">
        <v>8124.1</v>
      </c>
      <c r="L38" s="34">
        <v>1560.9</v>
      </c>
      <c r="M38" s="37">
        <v>0</v>
      </c>
      <c r="N38" s="36">
        <v>355.8</v>
      </c>
      <c r="O38" s="34">
        <v>688.2</v>
      </c>
      <c r="P38" s="33">
        <v>10373.2</v>
      </c>
    </row>
    <row r="39" spans="2:16" ht="12.75">
      <c r="B39" s="42" t="s">
        <v>51</v>
      </c>
      <c r="C39" s="33">
        <f t="shared" si="5"/>
        <v>2891.3590790939475</v>
      </c>
      <c r="D39" s="34">
        <f t="shared" si="8"/>
        <v>1726.1334845906597</v>
      </c>
      <c r="E39" s="43">
        <f t="shared" si="8"/>
        <v>0</v>
      </c>
      <c r="F39" s="36">
        <f t="shared" si="8"/>
        <v>170.90187180941578</v>
      </c>
      <c r="G39" s="34">
        <f>+H39-C39-D39+E39</f>
        <v>94.82181379508279</v>
      </c>
      <c r="H39" s="33">
        <f>+H17/26.465</f>
        <v>4712.31437747969</v>
      </c>
      <c r="J39" s="42" t="s">
        <v>52</v>
      </c>
      <c r="K39" s="33">
        <v>2891.4</v>
      </c>
      <c r="L39" s="34">
        <v>1726.1</v>
      </c>
      <c r="M39" s="43">
        <v>0</v>
      </c>
      <c r="N39" s="36">
        <v>170.9</v>
      </c>
      <c r="O39" s="34">
        <v>94.8</v>
      </c>
      <c r="P39" s="33">
        <v>4712.3</v>
      </c>
    </row>
    <row r="40" spans="2:16" s="5" customFormat="1" ht="12.75">
      <c r="B40" s="41" t="s">
        <v>55</v>
      </c>
      <c r="C40" s="28">
        <f t="shared" si="5"/>
        <v>970.7278128481248</v>
      </c>
      <c r="D40" s="29">
        <f>+D18/27.142</f>
        <v>15.072581239407562</v>
      </c>
      <c r="E40" s="30">
        <f>+E18/26.445</f>
        <v>284.0158820192853</v>
      </c>
      <c r="F40" s="31">
        <f>+F18/26.445</f>
        <v>9.98298355076574</v>
      </c>
      <c r="G40" s="29">
        <f>+G41</f>
        <v>-26.851581782964672</v>
      </c>
      <c r="H40" s="28">
        <f>+H18/26.465</f>
        <v>674.9329302852824</v>
      </c>
      <c r="I40" s="36"/>
      <c r="J40" s="41" t="s">
        <v>56</v>
      </c>
      <c r="K40" s="28">
        <v>970.7</v>
      </c>
      <c r="L40" s="29">
        <v>15.1</v>
      </c>
      <c r="M40" s="30">
        <v>284</v>
      </c>
      <c r="N40" s="31">
        <v>10</v>
      </c>
      <c r="O40" s="29">
        <v>-26.9</v>
      </c>
      <c r="P40" s="28">
        <v>674.9</v>
      </c>
    </row>
    <row r="41" spans="2:16" ht="12.75">
      <c r="B41" s="32" t="s">
        <v>15</v>
      </c>
      <c r="C41" s="33">
        <f t="shared" si="5"/>
        <v>970.7278128481248</v>
      </c>
      <c r="D41" s="44">
        <f>+D19/27.142</f>
        <v>15.072581239407562</v>
      </c>
      <c r="E41" s="43">
        <f>+E19/26.445</f>
        <v>284.0158820192853</v>
      </c>
      <c r="F41" s="36">
        <f>+F19/26.445</f>
        <v>9.98298355076574</v>
      </c>
      <c r="G41" s="34">
        <f>+H41-C41-D41+E41</f>
        <v>-26.851581782964672</v>
      </c>
      <c r="H41" s="33">
        <f>+H19/26.465</f>
        <v>674.9329302852824</v>
      </c>
      <c r="J41" s="32" t="s">
        <v>47</v>
      </c>
      <c r="K41" s="33">
        <v>970.7</v>
      </c>
      <c r="L41" s="44">
        <v>15.1</v>
      </c>
      <c r="M41" s="43">
        <v>284</v>
      </c>
      <c r="N41" s="36">
        <v>10</v>
      </c>
      <c r="O41" s="34">
        <v>-26.9</v>
      </c>
      <c r="P41" s="33">
        <v>674.9</v>
      </c>
    </row>
    <row r="42" spans="2:16" s="5" customFormat="1" ht="12.75">
      <c r="B42" s="41" t="s">
        <v>57</v>
      </c>
      <c r="C42" s="28">
        <f aca="true" t="shared" si="9" ref="C42:H42">SUM(C43:C45)</f>
        <v>9902.532751578165</v>
      </c>
      <c r="D42" s="29">
        <f t="shared" si="9"/>
        <v>390.4783512951409</v>
      </c>
      <c r="E42" s="30">
        <f t="shared" si="9"/>
        <v>2466.89733408962</v>
      </c>
      <c r="F42" s="31">
        <f t="shared" si="9"/>
        <v>453.84155795046325</v>
      </c>
      <c r="G42" s="29">
        <f t="shared" si="9"/>
        <v>919.3273799032586</v>
      </c>
      <c r="H42" s="28">
        <f t="shared" si="9"/>
        <v>8745.441148686945</v>
      </c>
      <c r="J42" s="41" t="s">
        <v>58</v>
      </c>
      <c r="K42" s="28">
        <v>9902.6</v>
      </c>
      <c r="L42" s="29">
        <v>390.5</v>
      </c>
      <c r="M42" s="30">
        <v>2466.9</v>
      </c>
      <c r="N42" s="31">
        <v>453.9</v>
      </c>
      <c r="O42" s="29">
        <v>919.2</v>
      </c>
      <c r="P42" s="28">
        <v>8745.4</v>
      </c>
    </row>
    <row r="43" spans="2:16" ht="12.75">
      <c r="B43" s="42" t="s">
        <v>59</v>
      </c>
      <c r="C43" s="33">
        <f t="shared" si="5"/>
        <v>269.20163386557743</v>
      </c>
      <c r="D43" s="34">
        <f aca="true" t="shared" si="10" ref="D43:F45">+D21/26.445</f>
        <v>0</v>
      </c>
      <c r="E43" s="37">
        <f t="shared" si="10"/>
        <v>56.778218944980146</v>
      </c>
      <c r="F43" s="36">
        <f t="shared" si="10"/>
        <v>12.35545471733787</v>
      </c>
      <c r="G43" s="34">
        <f>+H43-C43-D43+E43</f>
        <v>4.772882075435227</v>
      </c>
      <c r="H43" s="33">
        <f>+H21/26.465</f>
        <v>217.19629699603252</v>
      </c>
      <c r="J43" s="42" t="s">
        <v>60</v>
      </c>
      <c r="K43" s="33">
        <v>269.2</v>
      </c>
      <c r="L43" s="34">
        <v>0</v>
      </c>
      <c r="M43" s="37">
        <v>56.8</v>
      </c>
      <c r="N43" s="36">
        <v>12.4</v>
      </c>
      <c r="O43" s="34">
        <v>4.8</v>
      </c>
      <c r="P43" s="33">
        <v>217.2</v>
      </c>
    </row>
    <row r="44" spans="2:16" ht="12.75">
      <c r="B44" s="42" t="s">
        <v>61</v>
      </c>
      <c r="C44" s="33">
        <f t="shared" si="5"/>
        <v>578.9082807278129</v>
      </c>
      <c r="D44" s="34">
        <f t="shared" si="10"/>
        <v>390.4783512951409</v>
      </c>
      <c r="E44" s="37">
        <f t="shared" si="10"/>
        <v>541.5957647948572</v>
      </c>
      <c r="F44" s="36">
        <f t="shared" si="10"/>
        <v>0</v>
      </c>
      <c r="G44" s="34">
        <f>+H44-C44-D44+E44</f>
        <v>13.924606038482011</v>
      </c>
      <c r="H44" s="33">
        <f>+H22/26.465</f>
        <v>441.7154732665785</v>
      </c>
      <c r="J44" s="42" t="s">
        <v>62</v>
      </c>
      <c r="K44" s="33">
        <v>578.9</v>
      </c>
      <c r="L44" s="34">
        <v>390.5</v>
      </c>
      <c r="M44" s="37">
        <v>541.6</v>
      </c>
      <c r="N44" s="36">
        <v>0</v>
      </c>
      <c r="O44" s="34">
        <v>13.9</v>
      </c>
      <c r="P44" s="33">
        <v>441.7</v>
      </c>
    </row>
    <row r="45" spans="2:16" ht="12.75">
      <c r="B45" s="42" t="s">
        <v>63</v>
      </c>
      <c r="C45" s="33">
        <f>+C23/26.93-0.1</f>
        <v>9054.422836984775</v>
      </c>
      <c r="D45" s="34">
        <f t="shared" si="10"/>
        <v>0</v>
      </c>
      <c r="E45" s="37">
        <f t="shared" si="10"/>
        <v>1868.5233503497825</v>
      </c>
      <c r="F45" s="36">
        <f t="shared" si="10"/>
        <v>441.4861032331254</v>
      </c>
      <c r="G45" s="34">
        <f>+H45-C45-D45+E45</f>
        <v>900.6298917893414</v>
      </c>
      <c r="H45" s="33">
        <f>+H23/26.465</f>
        <v>8086.529378424334</v>
      </c>
      <c r="J45" s="42" t="s">
        <v>64</v>
      </c>
      <c r="K45" s="33">
        <v>9054.4</v>
      </c>
      <c r="L45" s="34">
        <v>0</v>
      </c>
      <c r="M45" s="37">
        <v>1868.5</v>
      </c>
      <c r="N45" s="36">
        <v>441.5</v>
      </c>
      <c r="O45" s="34">
        <v>900.5</v>
      </c>
      <c r="P45" s="33">
        <v>8086.5</v>
      </c>
    </row>
    <row r="46" spans="2:16" s="5" customFormat="1" ht="13.5" thickBot="1">
      <c r="B46" s="45" t="s">
        <v>65</v>
      </c>
      <c r="C46" s="46">
        <f aca="true" t="shared" si="11" ref="C46:H46">+C31+C36+C40+C42</f>
        <v>40949.45811362793</v>
      </c>
      <c r="D46" s="46">
        <f t="shared" si="11"/>
        <v>6294.384360403711</v>
      </c>
      <c r="E46" s="46">
        <f t="shared" si="11"/>
        <v>4480.438646246927</v>
      </c>
      <c r="F46" s="46">
        <f t="shared" si="11"/>
        <v>1903.1401020986955</v>
      </c>
      <c r="G46" s="46">
        <f t="shared" si="11"/>
        <v>1566.2277611062818</v>
      </c>
      <c r="H46" s="46">
        <f t="shared" si="11"/>
        <v>44329.631588890996</v>
      </c>
      <c r="J46" s="45" t="s">
        <v>66</v>
      </c>
      <c r="K46" s="46">
        <v>40949.5</v>
      </c>
      <c r="L46" s="47">
        <v>6294.4</v>
      </c>
      <c r="M46" s="48">
        <v>4480.5</v>
      </c>
      <c r="N46" s="49">
        <v>1903.2</v>
      </c>
      <c r="O46" s="47">
        <v>1566.1</v>
      </c>
      <c r="P46" s="46">
        <v>44329.6</v>
      </c>
    </row>
    <row r="47" spans="2:16" ht="14.25" thickBot="1" thickTop="1">
      <c r="B47" s="50" t="s">
        <v>67</v>
      </c>
      <c r="C47" s="51"/>
      <c r="D47" s="52"/>
      <c r="E47" s="53">
        <v>0.067</v>
      </c>
      <c r="F47" s="52"/>
      <c r="G47" s="51"/>
      <c r="H47" s="54"/>
      <c r="J47" s="50" t="s">
        <v>68</v>
      </c>
      <c r="K47" s="51"/>
      <c r="L47" s="52"/>
      <c r="M47" s="53">
        <v>0.067</v>
      </c>
      <c r="N47" s="52"/>
      <c r="O47" s="51"/>
      <c r="P47" s="54"/>
    </row>
    <row r="48" spans="1:16" ht="13.5" thickTop="1">
      <c r="A48" s="69"/>
      <c r="B48" s="96"/>
      <c r="C48" s="97">
        <v>26.93</v>
      </c>
      <c r="D48" s="97">
        <v>26.445</v>
      </c>
      <c r="E48" s="97">
        <v>26.445</v>
      </c>
      <c r="F48" s="97">
        <v>26.445</v>
      </c>
      <c r="G48" s="97"/>
      <c r="H48" s="97">
        <v>26.465</v>
      </c>
      <c r="J48" s="62"/>
      <c r="K48" s="97">
        <v>26.93</v>
      </c>
      <c r="L48" s="97">
        <v>26.445</v>
      </c>
      <c r="M48" s="97">
        <v>26.445</v>
      </c>
      <c r="N48" s="97">
        <v>26.445</v>
      </c>
      <c r="O48" s="97"/>
      <c r="P48" s="97">
        <v>26.465</v>
      </c>
    </row>
    <row r="49" spans="1:16" ht="12.75">
      <c r="A49" s="69"/>
      <c r="B49" s="96"/>
      <c r="C49" s="97"/>
      <c r="D49" s="97"/>
      <c r="E49" s="97"/>
      <c r="F49" s="97"/>
      <c r="G49" s="97"/>
      <c r="H49" s="97"/>
      <c r="J49" s="62"/>
      <c r="K49" s="63"/>
      <c r="L49" s="63"/>
      <c r="M49" s="63"/>
      <c r="N49" s="63"/>
      <c r="O49" s="63"/>
      <c r="P49" s="63"/>
    </row>
    <row r="50" spans="1:16" ht="13.5" thickBot="1">
      <c r="A50" s="69"/>
      <c r="B50" s="62"/>
      <c r="C50" s="34"/>
      <c r="D50" s="34"/>
      <c r="E50" s="34"/>
      <c r="F50" s="34"/>
      <c r="G50" s="34"/>
      <c r="H50" s="64" t="s">
        <v>22</v>
      </c>
      <c r="J50" s="62"/>
      <c r="K50" s="63"/>
      <c r="L50" s="63"/>
      <c r="M50" s="63"/>
      <c r="N50" s="63"/>
      <c r="O50" s="63"/>
      <c r="P50" s="65" t="s">
        <v>70</v>
      </c>
    </row>
    <row r="51" spans="1:16" ht="13.5" thickTop="1">
      <c r="A51" s="69"/>
      <c r="B51" s="12"/>
      <c r="C51" s="13" t="s">
        <v>29</v>
      </c>
      <c r="D51" s="14"/>
      <c r="E51" s="15" t="s">
        <v>30</v>
      </c>
      <c r="F51" s="16"/>
      <c r="G51" s="14"/>
      <c r="H51" s="13" t="s">
        <v>29</v>
      </c>
      <c r="J51" s="60"/>
      <c r="K51" s="13" t="s">
        <v>31</v>
      </c>
      <c r="L51" s="14"/>
      <c r="M51" s="15" t="s">
        <v>32</v>
      </c>
      <c r="N51" s="16"/>
      <c r="O51" s="14"/>
      <c r="P51" s="13" t="s">
        <v>31</v>
      </c>
    </row>
    <row r="52" spans="1:16" ht="12.75">
      <c r="A52" s="69"/>
      <c r="B52" s="17"/>
      <c r="C52" s="18" t="s">
        <v>33</v>
      </c>
      <c r="D52" s="19" t="s">
        <v>34</v>
      </c>
      <c r="E52" s="20" t="s">
        <v>35</v>
      </c>
      <c r="F52" s="21" t="s">
        <v>36</v>
      </c>
      <c r="G52" s="19" t="s">
        <v>37</v>
      </c>
      <c r="H52" s="18" t="s">
        <v>33</v>
      </c>
      <c r="J52" s="42"/>
      <c r="K52" s="18" t="s">
        <v>38</v>
      </c>
      <c r="L52" s="19" t="s">
        <v>39</v>
      </c>
      <c r="M52" s="20" t="s">
        <v>40</v>
      </c>
      <c r="N52" s="21" t="s">
        <v>41</v>
      </c>
      <c r="O52" s="19" t="s">
        <v>42</v>
      </c>
      <c r="P52" s="18" t="s">
        <v>38</v>
      </c>
    </row>
    <row r="53" spans="1:16" ht="13.5" thickBot="1">
      <c r="A53" s="69"/>
      <c r="B53" s="22"/>
      <c r="C53" s="23">
        <v>39813</v>
      </c>
      <c r="D53" s="24"/>
      <c r="E53" s="25"/>
      <c r="F53" s="26"/>
      <c r="G53" s="24"/>
      <c r="H53" s="23">
        <v>40178</v>
      </c>
      <c r="J53" s="61"/>
      <c r="K53" s="23" t="s">
        <v>43</v>
      </c>
      <c r="L53" s="24"/>
      <c r="M53" s="25"/>
      <c r="N53" s="26"/>
      <c r="O53" s="24"/>
      <c r="P53" s="23" t="s">
        <v>44</v>
      </c>
    </row>
    <row r="54" spans="1:16" s="5" customFormat="1" ht="13.5" thickTop="1">
      <c r="A54" s="71"/>
      <c r="B54" s="27" t="s">
        <v>45</v>
      </c>
      <c r="C54" s="28">
        <f>+C9/19.346</f>
        <v>25176.708363485992</v>
      </c>
      <c r="D54" s="29">
        <f aca="true" t="shared" si="12" ref="D54:F69">+D9/19.057</f>
        <v>2907.010547305452</v>
      </c>
      <c r="E54" s="30">
        <f t="shared" si="12"/>
        <v>2400.0262370782393</v>
      </c>
      <c r="F54" s="31">
        <f t="shared" si="12"/>
        <v>1219.6463241853387</v>
      </c>
      <c r="G54" s="29">
        <f>+H54-C54-D54+E54</f>
        <v>756.9105492833123</v>
      </c>
      <c r="H54" s="28">
        <f>+H9/18.368</f>
        <v>26440.603222996517</v>
      </c>
      <c r="J54" s="41" t="s">
        <v>46</v>
      </c>
      <c r="K54" s="28">
        <v>25176.7</v>
      </c>
      <c r="L54" s="28">
        <v>2907</v>
      </c>
      <c r="M54" s="28">
        <v>2400</v>
      </c>
      <c r="N54" s="28">
        <v>1219.6</v>
      </c>
      <c r="O54" s="28">
        <v>756.9</v>
      </c>
      <c r="P54" s="28">
        <v>26440.6</v>
      </c>
    </row>
    <row r="55" spans="1:16" ht="12.75">
      <c r="A55" s="69"/>
      <c r="B55" s="32" t="s">
        <v>15</v>
      </c>
      <c r="C55" s="33">
        <f aca="true" t="shared" si="13" ref="C55:C69">+C10/19.346</f>
        <v>4891.248836968883</v>
      </c>
      <c r="D55" s="34">
        <f t="shared" si="12"/>
        <v>304.2084273495304</v>
      </c>
      <c r="E55" s="35">
        <f t="shared" si="12"/>
        <v>705.8561158629376</v>
      </c>
      <c r="F55" s="36">
        <f t="shared" si="12"/>
        <v>236.98378548564833</v>
      </c>
      <c r="G55" s="34">
        <f>+H55-C55-D55+E55</f>
        <v>193.61422610898455</v>
      </c>
      <c r="H55" s="33">
        <f aca="true" t="shared" si="14" ref="H55:H68">+H10/18.368</f>
        <v>4683.21537456446</v>
      </c>
      <c r="J55" s="32" t="s">
        <v>47</v>
      </c>
      <c r="K55" s="33">
        <v>4891.2</v>
      </c>
      <c r="L55" s="34">
        <v>304.2</v>
      </c>
      <c r="M55" s="35">
        <v>705.9</v>
      </c>
      <c r="N55" s="36">
        <v>237</v>
      </c>
      <c r="O55" s="34">
        <v>193.7</v>
      </c>
      <c r="P55" s="33">
        <v>4683.2</v>
      </c>
    </row>
    <row r="56" spans="1:16" ht="12.75">
      <c r="A56" s="69"/>
      <c r="B56" s="32" t="s">
        <v>14</v>
      </c>
      <c r="C56" s="33">
        <f t="shared" si="13"/>
        <v>0</v>
      </c>
      <c r="D56" s="34">
        <f t="shared" si="12"/>
        <v>0</v>
      </c>
      <c r="E56" s="37">
        <f t="shared" si="12"/>
        <v>0</v>
      </c>
      <c r="F56" s="38">
        <f t="shared" si="12"/>
        <v>0</v>
      </c>
      <c r="G56" s="34">
        <f>+H56-C56-D56+E56</f>
        <v>0</v>
      </c>
      <c r="H56" s="33">
        <f t="shared" si="14"/>
        <v>0</v>
      </c>
      <c r="J56" s="32" t="s">
        <v>48</v>
      </c>
      <c r="K56" s="33">
        <v>0</v>
      </c>
      <c r="L56" s="34">
        <v>0</v>
      </c>
      <c r="M56" s="37">
        <v>0</v>
      </c>
      <c r="N56" s="38">
        <v>0</v>
      </c>
      <c r="O56" s="34">
        <v>0</v>
      </c>
      <c r="P56" s="33">
        <v>0</v>
      </c>
    </row>
    <row r="57" spans="1:16" ht="12.75">
      <c r="A57" s="69"/>
      <c r="B57" s="39" t="s">
        <v>49</v>
      </c>
      <c r="C57" s="33">
        <f t="shared" si="13"/>
        <v>3444.4846479892485</v>
      </c>
      <c r="D57" s="34">
        <f t="shared" si="12"/>
        <v>725.3187805006035</v>
      </c>
      <c r="E57" s="37">
        <f t="shared" si="12"/>
        <v>75.1954662328803</v>
      </c>
      <c r="F57" s="36">
        <f t="shared" si="12"/>
        <v>117.67854331741617</v>
      </c>
      <c r="G57" s="34">
        <f>+H57-C57-D57+E57</f>
        <v>207.12330952003205</v>
      </c>
      <c r="H57" s="33">
        <f t="shared" si="14"/>
        <v>4301.731271777004</v>
      </c>
      <c r="J57" s="39" t="s">
        <v>50</v>
      </c>
      <c r="K57" s="33">
        <v>3444.5</v>
      </c>
      <c r="L57" s="34">
        <v>725.3</v>
      </c>
      <c r="M57" s="37">
        <v>75.2</v>
      </c>
      <c r="N57" s="36">
        <v>117.7</v>
      </c>
      <c r="O57" s="34">
        <v>207.1</v>
      </c>
      <c r="P57" s="33">
        <v>4301.7</v>
      </c>
    </row>
    <row r="58" spans="1:16" ht="12.75">
      <c r="A58" s="69"/>
      <c r="B58" s="40" t="s">
        <v>51</v>
      </c>
      <c r="C58" s="33">
        <f t="shared" si="13"/>
        <v>16840.97487852786</v>
      </c>
      <c r="D58" s="34">
        <f t="shared" si="12"/>
        <v>1877.4833394553182</v>
      </c>
      <c r="E58" s="37">
        <f t="shared" si="12"/>
        <v>1618.9746549824213</v>
      </c>
      <c r="F58" s="36">
        <f t="shared" si="12"/>
        <v>864.9839953822743</v>
      </c>
      <c r="G58" s="34">
        <f aca="true" t="shared" si="15" ref="G58:G69">+H58-C58-D58+E58</f>
        <v>356.17301365429444</v>
      </c>
      <c r="H58" s="33">
        <f t="shared" si="14"/>
        <v>17455.656576655052</v>
      </c>
      <c r="J58" s="40" t="s">
        <v>52</v>
      </c>
      <c r="K58" s="33">
        <v>16841</v>
      </c>
      <c r="L58" s="34">
        <v>1877.5</v>
      </c>
      <c r="M58" s="37">
        <v>1619</v>
      </c>
      <c r="N58" s="36">
        <v>865</v>
      </c>
      <c r="O58" s="34">
        <v>356.2</v>
      </c>
      <c r="P58" s="33">
        <v>17455.7</v>
      </c>
    </row>
    <row r="59" spans="2:16" s="5" customFormat="1" ht="12.75">
      <c r="B59" s="41" t="s">
        <v>53</v>
      </c>
      <c r="C59" s="28">
        <f t="shared" si="13"/>
        <v>16689.930735035665</v>
      </c>
      <c r="D59" s="29">
        <f t="shared" si="12"/>
        <v>5264.800335834602</v>
      </c>
      <c r="E59" s="30">
        <f t="shared" si="12"/>
        <v>0</v>
      </c>
      <c r="F59" s="31">
        <f t="shared" si="12"/>
        <v>777.6617515873432</v>
      </c>
      <c r="G59" s="29">
        <f t="shared" si="15"/>
        <v>1902.6567775617923</v>
      </c>
      <c r="H59" s="28">
        <f t="shared" si="14"/>
        <v>23857.38784843206</v>
      </c>
      <c r="J59" s="41" t="s">
        <v>54</v>
      </c>
      <c r="K59" s="28">
        <v>16689.9</v>
      </c>
      <c r="L59" s="28">
        <v>5264.8</v>
      </c>
      <c r="M59" s="28">
        <v>0</v>
      </c>
      <c r="N59" s="28">
        <v>777.7</v>
      </c>
      <c r="O59" s="28">
        <v>1902.7</v>
      </c>
      <c r="P59" s="28">
        <v>23857.4</v>
      </c>
    </row>
    <row r="60" spans="2:16" ht="12.75">
      <c r="B60" s="39" t="s">
        <v>15</v>
      </c>
      <c r="C60" s="33">
        <f t="shared" si="13"/>
        <v>1356.2648609531686</v>
      </c>
      <c r="D60" s="34">
        <f t="shared" si="12"/>
        <v>703.4632943275437</v>
      </c>
      <c r="E60" s="37">
        <f t="shared" si="12"/>
        <v>0</v>
      </c>
      <c r="F60" s="36">
        <f t="shared" si="12"/>
        <v>46.72298892795298</v>
      </c>
      <c r="G60" s="34">
        <f t="shared" si="15"/>
        <v>62.13595621754553</v>
      </c>
      <c r="H60" s="33">
        <f t="shared" si="14"/>
        <v>2121.864111498258</v>
      </c>
      <c r="J60" s="39" t="s">
        <v>47</v>
      </c>
      <c r="K60" s="33">
        <v>1356.3</v>
      </c>
      <c r="L60" s="34">
        <v>703.5</v>
      </c>
      <c r="M60" s="37">
        <v>0</v>
      </c>
      <c r="N60" s="36">
        <v>46.7</v>
      </c>
      <c r="O60" s="34">
        <v>62.1</v>
      </c>
      <c r="P60" s="33">
        <v>2121.9</v>
      </c>
    </row>
    <row r="61" spans="2:16" ht="12.75">
      <c r="B61" s="39" t="s">
        <v>49</v>
      </c>
      <c r="C61" s="33">
        <f t="shared" si="13"/>
        <v>11308.839036493331</v>
      </c>
      <c r="D61" s="34">
        <f t="shared" si="12"/>
        <v>2166.0177362648897</v>
      </c>
      <c r="E61" s="37">
        <f t="shared" si="12"/>
        <v>0</v>
      </c>
      <c r="F61" s="36">
        <f t="shared" si="12"/>
        <v>493.78181245736477</v>
      </c>
      <c r="G61" s="34">
        <f t="shared" si="15"/>
        <v>1471.0654833393423</v>
      </c>
      <c r="H61" s="33">
        <f t="shared" si="14"/>
        <v>14945.922256097563</v>
      </c>
      <c r="J61" s="39" t="s">
        <v>50</v>
      </c>
      <c r="K61" s="33">
        <v>11308.8</v>
      </c>
      <c r="L61" s="34">
        <v>2166</v>
      </c>
      <c r="M61" s="37">
        <v>0</v>
      </c>
      <c r="N61" s="36">
        <v>493.8</v>
      </c>
      <c r="O61" s="34">
        <v>1471.1</v>
      </c>
      <c r="P61" s="33">
        <v>14945.9</v>
      </c>
    </row>
    <row r="62" spans="2:16" ht="12.75">
      <c r="B62" s="42" t="s">
        <v>51</v>
      </c>
      <c r="C62" s="33">
        <f t="shared" si="13"/>
        <v>4024.8268375891657</v>
      </c>
      <c r="D62" s="34">
        <f t="shared" si="12"/>
        <v>2395.3193052421684</v>
      </c>
      <c r="E62" s="43">
        <f t="shared" si="12"/>
        <v>0</v>
      </c>
      <c r="F62" s="36">
        <f t="shared" si="12"/>
        <v>237.1569502020255</v>
      </c>
      <c r="G62" s="34">
        <f t="shared" si="15"/>
        <v>369.45533800490284</v>
      </c>
      <c r="H62" s="33">
        <f t="shared" si="14"/>
        <v>6789.601480836237</v>
      </c>
      <c r="J62" s="42" t="s">
        <v>52</v>
      </c>
      <c r="K62" s="33">
        <v>4024.8</v>
      </c>
      <c r="L62" s="34">
        <v>2395.3</v>
      </c>
      <c r="M62" s="43">
        <v>0</v>
      </c>
      <c r="N62" s="36">
        <v>237.2</v>
      </c>
      <c r="O62" s="34">
        <v>369.5</v>
      </c>
      <c r="P62" s="33">
        <v>6789.6</v>
      </c>
    </row>
    <row r="63" spans="2:16" s="5" customFormat="1" ht="12.75">
      <c r="B63" s="41" t="s">
        <v>55</v>
      </c>
      <c r="C63" s="28">
        <f t="shared" si="13"/>
        <v>1351.2715806885144</v>
      </c>
      <c r="D63" s="29">
        <f t="shared" si="12"/>
        <v>21.467177415123054</v>
      </c>
      <c r="E63" s="30">
        <f t="shared" si="12"/>
        <v>394.12289447447137</v>
      </c>
      <c r="F63" s="31">
        <f t="shared" si="12"/>
        <v>13.85317731017474</v>
      </c>
      <c r="G63" s="29">
        <f t="shared" si="15"/>
        <v>-6.158328785960464</v>
      </c>
      <c r="H63" s="28">
        <f t="shared" si="14"/>
        <v>972.4575348432056</v>
      </c>
      <c r="J63" s="41" t="s">
        <v>56</v>
      </c>
      <c r="K63" s="28">
        <v>1351.3</v>
      </c>
      <c r="L63" s="28">
        <v>21.5</v>
      </c>
      <c r="M63" s="28">
        <v>394.1</v>
      </c>
      <c r="N63" s="28">
        <v>13.9</v>
      </c>
      <c r="O63" s="28">
        <v>-6.2</v>
      </c>
      <c r="P63" s="28">
        <v>972.5</v>
      </c>
    </row>
    <row r="64" spans="2:16" ht="12.75">
      <c r="B64" s="32" t="s">
        <v>15</v>
      </c>
      <c r="C64" s="33">
        <f t="shared" si="13"/>
        <v>1351.2715806885144</v>
      </c>
      <c r="D64" s="44">
        <f t="shared" si="12"/>
        <v>21.467177415123054</v>
      </c>
      <c r="E64" s="43">
        <f t="shared" si="12"/>
        <v>394.12289447447137</v>
      </c>
      <c r="F64" s="36">
        <f t="shared" si="12"/>
        <v>13.85317731017474</v>
      </c>
      <c r="G64" s="34">
        <f t="shared" si="15"/>
        <v>-6.158328785960464</v>
      </c>
      <c r="H64" s="33">
        <f t="shared" si="14"/>
        <v>972.4575348432056</v>
      </c>
      <c r="J64" s="32" t="s">
        <v>47</v>
      </c>
      <c r="K64" s="33">
        <v>1351.3</v>
      </c>
      <c r="L64" s="44">
        <v>21.5</v>
      </c>
      <c r="M64" s="43">
        <v>394.1</v>
      </c>
      <c r="N64" s="36">
        <v>13.9</v>
      </c>
      <c r="O64" s="34">
        <v>-6.2</v>
      </c>
      <c r="P64" s="33">
        <v>972.5</v>
      </c>
    </row>
    <row r="65" spans="2:16" s="5" customFormat="1" ht="12.75">
      <c r="B65" s="41" t="s">
        <v>57</v>
      </c>
      <c r="C65" s="28">
        <f t="shared" si="13"/>
        <v>13784.65315827561</v>
      </c>
      <c r="D65" s="29">
        <f t="shared" si="12"/>
        <v>541.8586346224486</v>
      </c>
      <c r="E65" s="30">
        <f t="shared" si="12"/>
        <v>3423.2617935666685</v>
      </c>
      <c r="F65" s="31">
        <f t="shared" si="12"/>
        <v>629.7864301831348</v>
      </c>
      <c r="G65" s="29">
        <f t="shared" si="15"/>
        <v>1697.265201017042</v>
      </c>
      <c r="H65" s="28">
        <f>+H20/18.368-0.1</f>
        <v>12600.515200348433</v>
      </c>
      <c r="J65" s="41" t="s">
        <v>58</v>
      </c>
      <c r="K65" s="28">
        <v>13784.7</v>
      </c>
      <c r="L65" s="28">
        <v>541.9</v>
      </c>
      <c r="M65" s="28">
        <v>3423.3</v>
      </c>
      <c r="N65" s="28">
        <v>629.8</v>
      </c>
      <c r="O65" s="28">
        <v>1697.2</v>
      </c>
      <c r="P65" s="28">
        <v>12600.5</v>
      </c>
    </row>
    <row r="66" spans="2:16" ht="12.75">
      <c r="B66" s="42" t="s">
        <v>59</v>
      </c>
      <c r="C66" s="33">
        <f t="shared" si="13"/>
        <v>374.73379509976223</v>
      </c>
      <c r="D66" s="34">
        <f t="shared" si="12"/>
        <v>0</v>
      </c>
      <c r="E66" s="37">
        <f t="shared" si="12"/>
        <v>78.78994595161883</v>
      </c>
      <c r="F66" s="36">
        <f t="shared" si="12"/>
        <v>17.145405887600358</v>
      </c>
      <c r="G66" s="34">
        <f t="shared" si="15"/>
        <v>16.99713517241416</v>
      </c>
      <c r="H66" s="33">
        <f t="shared" si="14"/>
        <v>312.94098432055756</v>
      </c>
      <c r="J66" s="42" t="s">
        <v>60</v>
      </c>
      <c r="K66" s="33">
        <v>374.7</v>
      </c>
      <c r="L66" s="34">
        <v>0</v>
      </c>
      <c r="M66" s="37">
        <v>78.8</v>
      </c>
      <c r="N66" s="36">
        <v>17.1</v>
      </c>
      <c r="O66" s="34">
        <v>17</v>
      </c>
      <c r="P66" s="33">
        <v>312.9</v>
      </c>
    </row>
    <row r="67" spans="2:16" ht="12.75">
      <c r="B67" s="42" t="s">
        <v>61</v>
      </c>
      <c r="C67" s="33">
        <f t="shared" si="13"/>
        <v>805.851338778042</v>
      </c>
      <c r="D67" s="34">
        <f t="shared" si="12"/>
        <v>541.8586346224486</v>
      </c>
      <c r="E67" s="37">
        <f t="shared" si="12"/>
        <v>751.5611061552186</v>
      </c>
      <c r="F67" s="36">
        <f t="shared" si="12"/>
        <v>0</v>
      </c>
      <c r="G67" s="34">
        <f t="shared" si="15"/>
        <v>40.284059583996395</v>
      </c>
      <c r="H67" s="33">
        <f t="shared" si="14"/>
        <v>636.4329268292684</v>
      </c>
      <c r="J67" s="42" t="s">
        <v>62</v>
      </c>
      <c r="K67" s="33">
        <v>805.9</v>
      </c>
      <c r="L67" s="34">
        <v>541.9</v>
      </c>
      <c r="M67" s="37">
        <v>751.6</v>
      </c>
      <c r="N67" s="36">
        <v>0</v>
      </c>
      <c r="O67" s="34">
        <v>40.2</v>
      </c>
      <c r="P67" s="33">
        <v>636.4</v>
      </c>
    </row>
    <row r="68" spans="2:16" ht="12.75">
      <c r="B68" s="42" t="s">
        <v>63</v>
      </c>
      <c r="C68" s="33">
        <f t="shared" si="13"/>
        <v>12604.068024397808</v>
      </c>
      <c r="D68" s="34">
        <f t="shared" si="12"/>
        <v>0</v>
      </c>
      <c r="E68" s="37">
        <f t="shared" si="12"/>
        <v>2592.910741459831</v>
      </c>
      <c r="F68" s="36">
        <f t="shared" si="12"/>
        <v>612.6410242955345</v>
      </c>
      <c r="G68" s="34">
        <f t="shared" si="15"/>
        <v>1640.0840062606312</v>
      </c>
      <c r="H68" s="33">
        <f t="shared" si="14"/>
        <v>11651.241289198608</v>
      </c>
      <c r="J68" s="42" t="s">
        <v>64</v>
      </c>
      <c r="K68" s="33">
        <v>12604.1</v>
      </c>
      <c r="L68" s="34">
        <v>0</v>
      </c>
      <c r="M68" s="37">
        <v>2592.9</v>
      </c>
      <c r="N68" s="36">
        <v>612.6</v>
      </c>
      <c r="O68" s="34">
        <v>1640</v>
      </c>
      <c r="P68" s="33">
        <v>11651.2</v>
      </c>
    </row>
    <row r="69" spans="2:16" s="5" customFormat="1" ht="13.5" thickBot="1">
      <c r="B69" s="45" t="s">
        <v>65</v>
      </c>
      <c r="C69" s="46">
        <f t="shared" si="13"/>
        <v>57002.56383748578</v>
      </c>
      <c r="D69" s="47">
        <f t="shared" si="12"/>
        <v>8735.136695177627</v>
      </c>
      <c r="E69" s="48">
        <f t="shared" si="12"/>
        <v>6217.4109251193795</v>
      </c>
      <c r="F69" s="49">
        <f t="shared" si="12"/>
        <v>2640.947683265991</v>
      </c>
      <c r="G69" s="47">
        <f t="shared" si="15"/>
        <v>4350.674199076188</v>
      </c>
      <c r="H69" s="46">
        <f>+H54+H59+H63+H65</f>
        <v>63870.96380662022</v>
      </c>
      <c r="J69" s="45" t="s">
        <v>66</v>
      </c>
      <c r="K69" s="46">
        <v>57002.6</v>
      </c>
      <c r="L69" s="46">
        <v>8735.1</v>
      </c>
      <c r="M69" s="46">
        <v>6217.4</v>
      </c>
      <c r="N69" s="46">
        <v>2640.9</v>
      </c>
      <c r="O69" s="46">
        <v>4350.7</v>
      </c>
      <c r="P69" s="46">
        <v>63871</v>
      </c>
    </row>
    <row r="70" spans="2:16" ht="14.25" thickBot="1" thickTop="1">
      <c r="B70" s="50" t="s">
        <v>67</v>
      </c>
      <c r="C70" s="51"/>
      <c r="D70" s="52"/>
      <c r="E70" s="53">
        <v>0.067</v>
      </c>
      <c r="F70" s="52"/>
      <c r="G70" s="51"/>
      <c r="H70" s="54"/>
      <c r="J70" s="50" t="s">
        <v>68</v>
      </c>
      <c r="K70" s="51"/>
      <c r="L70" s="52"/>
      <c r="M70" s="53">
        <v>0.067</v>
      </c>
      <c r="N70" s="52"/>
      <c r="O70" s="51"/>
      <c r="P70" s="54"/>
    </row>
    <row r="71" spans="2:16" ht="13.5" thickTop="1">
      <c r="B71" s="66"/>
      <c r="C71" s="97">
        <v>19.346</v>
      </c>
      <c r="D71" s="97">
        <v>19.057</v>
      </c>
      <c r="E71" s="97">
        <v>19.057</v>
      </c>
      <c r="F71" s="97">
        <v>19.057</v>
      </c>
      <c r="G71" s="98"/>
      <c r="H71" s="97">
        <v>18.368</v>
      </c>
      <c r="J71" s="62"/>
      <c r="K71" s="97">
        <v>19.346</v>
      </c>
      <c r="L71" s="97">
        <v>19.057</v>
      </c>
      <c r="M71" s="97">
        <v>19.057</v>
      </c>
      <c r="N71" s="97">
        <v>19.057</v>
      </c>
      <c r="O71" s="98"/>
      <c r="P71" s="97">
        <v>18.368</v>
      </c>
    </row>
    <row r="72" spans="2:16" ht="12.75">
      <c r="B72" s="62"/>
      <c r="C72" s="34"/>
      <c r="D72" s="34"/>
      <c r="E72" s="44"/>
      <c r="F72" s="34"/>
      <c r="G72" s="95"/>
      <c r="H72" s="34"/>
      <c r="J72" s="67"/>
      <c r="K72" s="63"/>
      <c r="L72" s="63"/>
      <c r="M72" s="63"/>
      <c r="N72" s="63"/>
      <c r="O72" s="63"/>
      <c r="P72" s="63"/>
    </row>
  </sheetData>
  <mergeCells count="2">
    <mergeCell ref="B4:H4"/>
    <mergeCell ref="J4:P4"/>
  </mergeCells>
  <printOptions/>
  <pageMargins left="0.75" right="0.75" top="1" bottom="1" header="0.4921259845" footer="0.4921259845"/>
  <pageSetup fitToWidth="2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54.00390625" style="4" bestFit="1" customWidth="1"/>
    <col min="3" max="3" width="8.00390625" style="4" bestFit="1" customWidth="1"/>
    <col min="4" max="4" width="14.7109375" style="4" customWidth="1"/>
    <col min="5" max="7" width="9.140625" style="4" bestFit="1" customWidth="1"/>
    <col min="8" max="8" width="9.7109375" style="4" bestFit="1" customWidth="1"/>
    <col min="9" max="9" width="10.421875" style="4" customWidth="1"/>
    <col min="10" max="10" width="57.28125" style="4" bestFit="1" customWidth="1"/>
    <col min="11" max="11" width="9.00390625" style="4" bestFit="1" customWidth="1"/>
    <col min="12" max="12" width="22.28125" style="4" bestFit="1" customWidth="1"/>
    <col min="13" max="15" width="9.140625" style="4" customWidth="1"/>
    <col min="16" max="16" width="13.8515625" style="4" bestFit="1" customWidth="1"/>
    <col min="17" max="16384" width="9.140625" style="4" customWidth="1"/>
  </cols>
  <sheetData>
    <row r="2" spans="2:10" ht="12.75">
      <c r="B2" s="4" t="s">
        <v>91</v>
      </c>
      <c r="J2" s="4" t="s">
        <v>92</v>
      </c>
    </row>
    <row r="3" spans="2:16" ht="12.75">
      <c r="B3" s="72"/>
      <c r="C3" s="71"/>
      <c r="D3" s="70"/>
      <c r="E3" s="70"/>
      <c r="F3" s="70"/>
      <c r="G3" s="70"/>
      <c r="H3" s="70"/>
      <c r="J3" s="72"/>
      <c r="K3" s="71"/>
      <c r="L3" s="70"/>
      <c r="M3" s="70"/>
      <c r="N3" s="70"/>
      <c r="O3" s="70"/>
      <c r="P3" s="70"/>
    </row>
    <row r="4" spans="2:16" ht="12.75">
      <c r="B4" s="99" t="s">
        <v>0</v>
      </c>
      <c r="C4" s="99"/>
      <c r="D4" s="99"/>
      <c r="E4" s="99"/>
      <c r="F4" s="99"/>
      <c r="G4" s="99"/>
      <c r="H4" s="99"/>
      <c r="J4" s="99" t="s">
        <v>89</v>
      </c>
      <c r="K4" s="99"/>
      <c r="L4" s="99"/>
      <c r="M4" s="99"/>
      <c r="N4" s="99"/>
      <c r="O4" s="99"/>
      <c r="P4" s="99"/>
    </row>
    <row r="5" spans="2:16" ht="12.75">
      <c r="B5" s="102" t="s">
        <v>23</v>
      </c>
      <c r="C5" s="99"/>
      <c r="D5" s="99"/>
      <c r="E5" s="99"/>
      <c r="F5" s="99"/>
      <c r="G5" s="99"/>
      <c r="H5" s="99"/>
      <c r="J5" s="99" t="s">
        <v>88</v>
      </c>
      <c r="K5" s="99"/>
      <c r="L5" s="99"/>
      <c r="M5" s="99"/>
      <c r="N5" s="99"/>
      <c r="O5" s="99"/>
      <c r="P5" s="99"/>
    </row>
    <row r="6" spans="2:16" ht="13.5" thickBot="1">
      <c r="B6" s="69"/>
      <c r="C6" s="69"/>
      <c r="D6" s="92"/>
      <c r="E6" s="44"/>
      <c r="F6" s="44"/>
      <c r="G6" s="44"/>
      <c r="H6" s="4" t="s">
        <v>1</v>
      </c>
      <c r="J6" s="69"/>
      <c r="K6" s="69"/>
      <c r="L6" s="92"/>
      <c r="M6" s="44"/>
      <c r="N6" s="44"/>
      <c r="O6" s="44"/>
      <c r="P6" s="11" t="s">
        <v>95</v>
      </c>
    </row>
    <row r="7" spans="2:16" ht="13.5" thickTop="1">
      <c r="B7" s="100"/>
      <c r="C7" s="73"/>
      <c r="D7" s="74" t="s">
        <v>2</v>
      </c>
      <c r="E7" s="75"/>
      <c r="F7" s="75"/>
      <c r="G7" s="75"/>
      <c r="H7" s="75"/>
      <c r="J7" s="100" t="s">
        <v>28</v>
      </c>
      <c r="K7" s="73"/>
      <c r="L7" s="74" t="s">
        <v>87</v>
      </c>
      <c r="M7" s="75"/>
      <c r="N7" s="75"/>
      <c r="O7" s="75"/>
      <c r="P7" s="75"/>
    </row>
    <row r="8" spans="2:16" ht="13.5" thickBot="1">
      <c r="B8" s="101"/>
      <c r="C8" s="76"/>
      <c r="D8" s="77" t="s">
        <v>24</v>
      </c>
      <c r="E8" s="78">
        <v>2010</v>
      </c>
      <c r="F8" s="78">
        <v>2011</v>
      </c>
      <c r="G8" s="78">
        <v>2012</v>
      </c>
      <c r="H8" s="79" t="s">
        <v>25</v>
      </c>
      <c r="J8" s="101" t="s">
        <v>28</v>
      </c>
      <c r="K8" s="76"/>
      <c r="L8" s="77" t="s">
        <v>86</v>
      </c>
      <c r="M8" s="78">
        <v>2010</v>
      </c>
      <c r="N8" s="78">
        <v>2011</v>
      </c>
      <c r="O8" s="78">
        <v>2012</v>
      </c>
      <c r="P8" s="79" t="s">
        <v>25</v>
      </c>
    </row>
    <row r="9" spans="2:16" ht="13.5" thickTop="1">
      <c r="B9" s="93" t="s">
        <v>3</v>
      </c>
      <c r="C9" s="80" t="s">
        <v>4</v>
      </c>
      <c r="D9" s="81">
        <f>SUM(D19+D17+D15+D13+D11)</f>
        <v>1173183.7000000002</v>
      </c>
      <c r="E9" s="81">
        <f>SUM(E19+E17+E15+E13+E11)</f>
        <v>141694.7025</v>
      </c>
      <c r="F9" s="81">
        <f>SUM(F19+F17+F15+F13+F11)</f>
        <v>192291.03500000003</v>
      </c>
      <c r="G9" s="81">
        <f>SUM(G19+G17+G15+G13+G11)</f>
        <v>135702.389</v>
      </c>
      <c r="H9" s="81">
        <f>SUM(H19+H17+H15+H13+H11)</f>
        <v>703495.5935</v>
      </c>
      <c r="J9" s="93" t="s">
        <v>85</v>
      </c>
      <c r="K9" s="80" t="s">
        <v>74</v>
      </c>
      <c r="L9" s="81">
        <v>1173183.7</v>
      </c>
      <c r="M9" s="81">
        <v>141694.7025</v>
      </c>
      <c r="N9" s="81">
        <v>192291.03500000003</v>
      </c>
      <c r="O9" s="81">
        <v>135702.389</v>
      </c>
      <c r="P9" s="81">
        <v>703495.5935</v>
      </c>
    </row>
    <row r="10" spans="2:16" ht="13.5" thickBot="1">
      <c r="B10" s="76"/>
      <c r="C10" s="82" t="s">
        <v>5</v>
      </c>
      <c r="D10" s="83"/>
      <c r="E10" s="83">
        <f>SUM(E20+E18+E16+E14+E12)</f>
        <v>47337.733204125</v>
      </c>
      <c r="F10" s="83">
        <f>SUM(F20+F18+F16+F14+F12)</f>
        <v>42097.731578</v>
      </c>
      <c r="G10" s="83">
        <f>SUM(G20+G18+G16+G14+G12)</f>
        <v>34133.41614925</v>
      </c>
      <c r="H10" s="83">
        <f>SUM(H20+H18+H16+H14+H12)</f>
        <v>161856.457758</v>
      </c>
      <c r="J10" s="76"/>
      <c r="K10" s="82" t="s">
        <v>73</v>
      </c>
      <c r="L10" s="83"/>
      <c r="M10" s="83">
        <v>47337.733204125</v>
      </c>
      <c r="N10" s="83">
        <v>42097.731578</v>
      </c>
      <c r="O10" s="83">
        <v>34133.41614925</v>
      </c>
      <c r="P10" s="83">
        <v>161856.457758</v>
      </c>
    </row>
    <row r="11" spans="2:16" ht="13.5" thickTop="1">
      <c r="B11" s="84" t="s">
        <v>6</v>
      </c>
      <c r="C11" s="85" t="s">
        <v>4</v>
      </c>
      <c r="D11" s="86">
        <v>365018.4</v>
      </c>
      <c r="E11" s="86">
        <v>60943.9526</v>
      </c>
      <c r="F11" s="86">
        <v>74422.08630000001</v>
      </c>
      <c r="G11" s="86">
        <v>59308.4137</v>
      </c>
      <c r="H11" s="86">
        <v>170343.9251</v>
      </c>
      <c r="J11" s="84" t="s">
        <v>84</v>
      </c>
      <c r="K11" s="85" t="s">
        <v>74</v>
      </c>
      <c r="L11" s="86">
        <v>365018.4</v>
      </c>
      <c r="M11" s="86">
        <v>60943.9526</v>
      </c>
      <c r="N11" s="86">
        <v>74422.08630000001</v>
      </c>
      <c r="O11" s="86">
        <v>59308.4137</v>
      </c>
      <c r="P11" s="86">
        <v>170343.9251</v>
      </c>
    </row>
    <row r="12" spans="2:16" ht="12.75">
      <c r="B12" s="84" t="s">
        <v>7</v>
      </c>
      <c r="C12" s="85" t="s">
        <v>5</v>
      </c>
      <c r="D12" s="86"/>
      <c r="E12" s="86">
        <v>14158.990349175001</v>
      </c>
      <c r="F12" s="86">
        <v>12335.834555649997</v>
      </c>
      <c r="G12" s="86">
        <v>8695.235398</v>
      </c>
      <c r="H12" s="86">
        <v>41300.887053</v>
      </c>
      <c r="J12" s="84" t="s">
        <v>7</v>
      </c>
      <c r="K12" s="85" t="s">
        <v>73</v>
      </c>
      <c r="L12" s="86"/>
      <c r="M12" s="86">
        <v>14158.990349175001</v>
      </c>
      <c r="N12" s="86">
        <v>12335.834555649997</v>
      </c>
      <c r="O12" s="86">
        <v>8695.235398</v>
      </c>
      <c r="P12" s="86">
        <v>41300.887053</v>
      </c>
    </row>
    <row r="13" spans="2:16" ht="12.75">
      <c r="B13" s="84" t="s">
        <v>8</v>
      </c>
      <c r="C13" s="85" t="s">
        <v>4</v>
      </c>
      <c r="D13" s="86">
        <v>5748.1</v>
      </c>
      <c r="E13" s="86">
        <v>1569.1</v>
      </c>
      <c r="F13" s="86">
        <v>1520.4</v>
      </c>
      <c r="G13" s="86">
        <v>1084.7</v>
      </c>
      <c r="H13" s="86">
        <v>1573.9</v>
      </c>
      <c r="J13" s="84" t="s">
        <v>83</v>
      </c>
      <c r="K13" s="85" t="s">
        <v>74</v>
      </c>
      <c r="L13" s="86">
        <v>5748.1</v>
      </c>
      <c r="M13" s="86">
        <v>1569.1</v>
      </c>
      <c r="N13" s="86">
        <v>1520.4</v>
      </c>
      <c r="O13" s="86">
        <v>1084.7</v>
      </c>
      <c r="P13" s="86">
        <v>1573.9</v>
      </c>
    </row>
    <row r="14" spans="2:16" ht="12.75">
      <c r="B14" s="84"/>
      <c r="C14" s="85" t="s">
        <v>5</v>
      </c>
      <c r="D14" s="86"/>
      <c r="E14" s="86">
        <v>259.1</v>
      </c>
      <c r="F14" s="86">
        <v>188.4</v>
      </c>
      <c r="G14" s="86">
        <v>119.8</v>
      </c>
      <c r="H14" s="86">
        <v>139.3</v>
      </c>
      <c r="J14" s="84"/>
      <c r="K14" s="85" t="s">
        <v>73</v>
      </c>
      <c r="L14" s="86"/>
      <c r="M14" s="86">
        <v>259.1</v>
      </c>
      <c r="N14" s="86">
        <v>188.4</v>
      </c>
      <c r="O14" s="86">
        <v>119.8</v>
      </c>
      <c r="P14" s="86">
        <v>139.3</v>
      </c>
    </row>
    <row r="15" spans="2:16" ht="12.75">
      <c r="B15" s="84" t="s">
        <v>9</v>
      </c>
      <c r="C15" s="85" t="s">
        <v>4</v>
      </c>
      <c r="D15" s="86">
        <v>133680.4</v>
      </c>
      <c r="E15" s="86">
        <v>8076.2899</v>
      </c>
      <c r="F15" s="86">
        <v>12479.6787</v>
      </c>
      <c r="G15" s="86">
        <v>9776.615300000001</v>
      </c>
      <c r="H15" s="86">
        <v>103347.83840000001</v>
      </c>
      <c r="J15" s="84" t="s">
        <v>82</v>
      </c>
      <c r="K15" s="85" t="s">
        <v>74</v>
      </c>
      <c r="L15" s="86">
        <v>133680.4</v>
      </c>
      <c r="M15" s="86">
        <v>8076.2899</v>
      </c>
      <c r="N15" s="86">
        <v>12479.6787</v>
      </c>
      <c r="O15" s="86">
        <v>9776.615300000001</v>
      </c>
      <c r="P15" s="86">
        <v>103347.83840000001</v>
      </c>
    </row>
    <row r="16" spans="2:16" ht="12.75">
      <c r="B16" s="84"/>
      <c r="C16" s="85" t="s">
        <v>5</v>
      </c>
      <c r="D16" s="86"/>
      <c r="E16" s="86">
        <v>4616.93411145</v>
      </c>
      <c r="F16" s="86">
        <v>4216.5311043500005</v>
      </c>
      <c r="G16" s="86">
        <v>3701.16458325</v>
      </c>
      <c r="H16" s="86">
        <v>24028.562706999997</v>
      </c>
      <c r="J16" s="84"/>
      <c r="K16" s="85" t="s">
        <v>73</v>
      </c>
      <c r="L16" s="86"/>
      <c r="M16" s="86">
        <v>4616.93411145</v>
      </c>
      <c r="N16" s="86">
        <v>4216.5311043500005</v>
      </c>
      <c r="O16" s="86">
        <v>3701.16458325</v>
      </c>
      <c r="P16" s="86">
        <v>24028.562706999997</v>
      </c>
    </row>
    <row r="17" spans="2:16" ht="12.75">
      <c r="B17" s="84" t="s">
        <v>10</v>
      </c>
      <c r="C17" s="85" t="s">
        <v>4</v>
      </c>
      <c r="D17" s="86">
        <v>225700</v>
      </c>
      <c r="E17" s="86">
        <v>52803.86</v>
      </c>
      <c r="F17" s="86">
        <v>76776.57</v>
      </c>
      <c r="G17" s="86">
        <v>29697.96</v>
      </c>
      <c r="H17" s="86">
        <v>66421.63</v>
      </c>
      <c r="J17" s="84" t="s">
        <v>81</v>
      </c>
      <c r="K17" s="85" t="s">
        <v>74</v>
      </c>
      <c r="L17" s="86">
        <v>225700</v>
      </c>
      <c r="M17" s="86">
        <v>52803.86</v>
      </c>
      <c r="N17" s="86">
        <v>76776.57</v>
      </c>
      <c r="O17" s="86">
        <v>29697.96</v>
      </c>
      <c r="P17" s="86">
        <v>66421.63</v>
      </c>
    </row>
    <row r="18" spans="2:16" ht="12.75">
      <c r="B18" s="84"/>
      <c r="C18" s="85" t="s">
        <v>11</v>
      </c>
      <c r="D18" s="86"/>
      <c r="E18" s="86">
        <v>9799.6557725</v>
      </c>
      <c r="F18" s="86">
        <v>7420.37655</v>
      </c>
      <c r="G18" s="86">
        <v>4683.647125</v>
      </c>
      <c r="H18" s="86">
        <v>22101.878925</v>
      </c>
      <c r="J18" s="84"/>
      <c r="K18" s="85" t="s">
        <v>80</v>
      </c>
      <c r="L18" s="86"/>
      <c r="M18" s="86">
        <v>9799.6557725</v>
      </c>
      <c r="N18" s="86">
        <v>7420.37655</v>
      </c>
      <c r="O18" s="86">
        <v>4683.647125</v>
      </c>
      <c r="P18" s="86">
        <v>22101.878925</v>
      </c>
    </row>
    <row r="19" spans="2:16" ht="12.75">
      <c r="B19" s="84" t="s">
        <v>12</v>
      </c>
      <c r="C19" s="85" t="s">
        <v>4</v>
      </c>
      <c r="D19" s="86">
        <v>443036.8</v>
      </c>
      <c r="E19" s="86">
        <v>18301.5</v>
      </c>
      <c r="F19" s="86">
        <v>27092.3</v>
      </c>
      <c r="G19" s="86">
        <v>35834.7</v>
      </c>
      <c r="H19" s="86">
        <v>361808.3</v>
      </c>
      <c r="J19" s="84" t="s">
        <v>79</v>
      </c>
      <c r="K19" s="85" t="s">
        <v>74</v>
      </c>
      <c r="L19" s="86">
        <v>443036.8</v>
      </c>
      <c r="M19" s="86">
        <v>18301.5</v>
      </c>
      <c r="N19" s="86">
        <v>27092.3</v>
      </c>
      <c r="O19" s="86">
        <v>35834.7</v>
      </c>
      <c r="P19" s="86">
        <v>361808.3</v>
      </c>
    </row>
    <row r="20" spans="2:16" ht="13.5" thickBot="1">
      <c r="B20" s="84"/>
      <c r="C20" s="87" t="s">
        <v>5</v>
      </c>
      <c r="D20" s="86"/>
      <c r="E20" s="86">
        <v>18503.052971</v>
      </c>
      <c r="F20" s="86">
        <v>17936.589368</v>
      </c>
      <c r="G20" s="86">
        <v>16933.569043</v>
      </c>
      <c r="H20" s="86">
        <v>74285.82907300002</v>
      </c>
      <c r="J20" s="84"/>
      <c r="K20" s="87" t="s">
        <v>73</v>
      </c>
      <c r="L20" s="86"/>
      <c r="M20" s="86">
        <v>18503.052971</v>
      </c>
      <c r="N20" s="86">
        <v>17936.589368</v>
      </c>
      <c r="O20" s="86">
        <v>16933.569043</v>
      </c>
      <c r="P20" s="86">
        <v>74285.82907300002</v>
      </c>
    </row>
    <row r="21" spans="2:16" ht="13.5" thickTop="1">
      <c r="B21" s="93" t="s">
        <v>13</v>
      </c>
      <c r="C21" s="80" t="s">
        <v>4</v>
      </c>
      <c r="D21" s="81">
        <f>+D23+D25+D27+D29</f>
        <v>1173183.7</v>
      </c>
      <c r="E21" s="81">
        <f>+E23+E25+E27+E29</f>
        <v>141694.7025</v>
      </c>
      <c r="F21" s="81">
        <f>+F23+F25+F27+F29</f>
        <v>192291.035</v>
      </c>
      <c r="G21" s="81">
        <f>+G23+G25+G27+G29</f>
        <v>135702.389</v>
      </c>
      <c r="H21" s="81">
        <f>+H23+H25+H27+H29</f>
        <v>703495.5935</v>
      </c>
      <c r="J21" s="93" t="s">
        <v>78</v>
      </c>
      <c r="K21" s="80" t="s">
        <v>74</v>
      </c>
      <c r="L21" s="81">
        <v>1173183.7</v>
      </c>
      <c r="M21" s="81">
        <v>141694.7025</v>
      </c>
      <c r="N21" s="81">
        <v>192291.035</v>
      </c>
      <c r="O21" s="81">
        <v>135702.389</v>
      </c>
      <c r="P21" s="81">
        <v>703495.5935</v>
      </c>
    </row>
    <row r="22" spans="2:16" ht="13.5" thickBot="1">
      <c r="B22" s="76"/>
      <c r="C22" s="82" t="s">
        <v>5</v>
      </c>
      <c r="D22" s="83"/>
      <c r="E22" s="83">
        <f>+E24+E26+E28+E30</f>
        <v>47337.733204125</v>
      </c>
      <c r="F22" s="83">
        <f>+F24+F26+F28+F30</f>
        <v>42097.731578</v>
      </c>
      <c r="G22" s="83">
        <f>+G24+G26+G28+G30</f>
        <v>34133.41614925</v>
      </c>
      <c r="H22" s="83">
        <f>+H24+H26+H28+H30</f>
        <v>161856.457758</v>
      </c>
      <c r="J22" s="76"/>
      <c r="K22" s="82" t="s">
        <v>73</v>
      </c>
      <c r="L22" s="83"/>
      <c r="M22" s="83">
        <v>47337.733204125</v>
      </c>
      <c r="N22" s="83">
        <v>42097.731578</v>
      </c>
      <c r="O22" s="83">
        <v>34133.41614925</v>
      </c>
      <c r="P22" s="83">
        <v>161856.457758</v>
      </c>
    </row>
    <row r="23" spans="2:16" ht="13.5" thickTop="1">
      <c r="B23" s="88" t="s">
        <v>14</v>
      </c>
      <c r="C23" s="89" t="s">
        <v>4</v>
      </c>
      <c r="D23" s="90"/>
      <c r="E23" s="90"/>
      <c r="F23" s="90"/>
      <c r="G23" s="90"/>
      <c r="H23" s="90"/>
      <c r="J23" s="88" t="s">
        <v>48</v>
      </c>
      <c r="K23" s="89" t="s">
        <v>74</v>
      </c>
      <c r="L23" s="90"/>
      <c r="M23" s="90"/>
      <c r="N23" s="90"/>
      <c r="O23" s="90"/>
      <c r="P23" s="90"/>
    </row>
    <row r="24" spans="2:16" ht="12.75">
      <c r="B24" s="88"/>
      <c r="C24" s="1" t="s">
        <v>5</v>
      </c>
      <c r="D24" s="90"/>
      <c r="E24" s="90"/>
      <c r="F24" s="90"/>
      <c r="G24" s="90"/>
      <c r="H24" s="90"/>
      <c r="J24" s="88"/>
      <c r="K24" s="1" t="s">
        <v>73</v>
      </c>
      <c r="L24" s="90"/>
      <c r="M24" s="90"/>
      <c r="N24" s="90"/>
      <c r="O24" s="90"/>
      <c r="P24" s="90"/>
    </row>
    <row r="25" spans="2:16" ht="12.75">
      <c r="B25" s="88" t="s">
        <v>15</v>
      </c>
      <c r="C25" s="1" t="s">
        <v>4</v>
      </c>
      <c r="D25" s="90">
        <v>142857.8</v>
      </c>
      <c r="E25" s="90">
        <v>8902.4625</v>
      </c>
      <c r="F25" s="90">
        <v>26577.225000000002</v>
      </c>
      <c r="G25" s="90">
        <v>18709.409</v>
      </c>
      <c r="H25" s="90">
        <v>88668.7035</v>
      </c>
      <c r="J25" s="88" t="s">
        <v>47</v>
      </c>
      <c r="K25" s="1" t="s">
        <v>74</v>
      </c>
      <c r="L25" s="90">
        <v>142857.8</v>
      </c>
      <c r="M25" s="90">
        <v>8902.4625</v>
      </c>
      <c r="N25" s="90">
        <v>26577.225000000002</v>
      </c>
      <c r="O25" s="90">
        <v>18709.409</v>
      </c>
      <c r="P25" s="90">
        <v>88668.7035</v>
      </c>
    </row>
    <row r="26" spans="2:16" ht="12.75">
      <c r="B26" s="88"/>
      <c r="C26" s="1" t="s">
        <v>5</v>
      </c>
      <c r="D26" s="90"/>
      <c r="E26" s="90">
        <v>5077.501802625</v>
      </c>
      <c r="F26" s="90">
        <v>3803.885554</v>
      </c>
      <c r="G26" s="90">
        <v>2429.56024275</v>
      </c>
      <c r="H26" s="90">
        <v>6063.358609999999</v>
      </c>
      <c r="J26" s="88"/>
      <c r="K26" s="1" t="s">
        <v>73</v>
      </c>
      <c r="L26" s="90"/>
      <c r="M26" s="90">
        <v>5077.501802625</v>
      </c>
      <c r="N26" s="90">
        <v>3803.885554</v>
      </c>
      <c r="O26" s="90">
        <v>2429.56024275</v>
      </c>
      <c r="P26" s="90">
        <v>6063.358609999999</v>
      </c>
    </row>
    <row r="27" spans="2:16" ht="12.75">
      <c r="B27" s="88" t="s">
        <v>16</v>
      </c>
      <c r="C27" s="1" t="s">
        <v>4</v>
      </c>
      <c r="D27" s="90">
        <v>359289</v>
      </c>
      <c r="E27" s="90">
        <v>17763.4</v>
      </c>
      <c r="F27" s="90">
        <v>15788.3</v>
      </c>
      <c r="G27" s="90">
        <v>12083.4</v>
      </c>
      <c r="H27" s="90">
        <v>313653.9</v>
      </c>
      <c r="J27" s="88" t="s">
        <v>77</v>
      </c>
      <c r="K27" s="1" t="s">
        <v>74</v>
      </c>
      <c r="L27" s="90">
        <v>359289</v>
      </c>
      <c r="M27" s="90">
        <v>17763.4</v>
      </c>
      <c r="N27" s="90">
        <v>15788.3</v>
      </c>
      <c r="O27" s="90">
        <v>12083.4</v>
      </c>
      <c r="P27" s="90">
        <v>313653.9</v>
      </c>
    </row>
    <row r="28" spans="2:16" ht="12.75">
      <c r="B28" s="88"/>
      <c r="C28" s="1" t="s">
        <v>5</v>
      </c>
      <c r="D28" s="90"/>
      <c r="E28" s="90">
        <v>13798.009465000001</v>
      </c>
      <c r="F28" s="90">
        <v>12640.4555</v>
      </c>
      <c r="G28" s="90">
        <v>12026.533177499998</v>
      </c>
      <c r="H28" s="90">
        <v>67403.67124000001</v>
      </c>
      <c r="J28" s="88"/>
      <c r="K28" s="1" t="s">
        <v>73</v>
      </c>
      <c r="L28" s="90"/>
      <c r="M28" s="90">
        <v>13798.009465000001</v>
      </c>
      <c r="N28" s="90">
        <v>12640.4555</v>
      </c>
      <c r="O28" s="90">
        <v>12026.533177499998</v>
      </c>
      <c r="P28" s="90">
        <v>67403.67124000001</v>
      </c>
    </row>
    <row r="29" spans="2:16" ht="12.75">
      <c r="B29" s="88" t="s">
        <v>17</v>
      </c>
      <c r="C29" s="1" t="s">
        <v>4</v>
      </c>
      <c r="D29" s="90">
        <v>671036.9</v>
      </c>
      <c r="E29" s="90">
        <v>115028.84</v>
      </c>
      <c r="F29" s="90">
        <v>149925.51</v>
      </c>
      <c r="G29" s="90">
        <v>104909.58</v>
      </c>
      <c r="H29" s="90">
        <v>301172.99</v>
      </c>
      <c r="J29" s="88" t="s">
        <v>76</v>
      </c>
      <c r="K29" s="1" t="s">
        <v>74</v>
      </c>
      <c r="L29" s="90">
        <v>671036.9</v>
      </c>
      <c r="M29" s="90">
        <v>115028.84</v>
      </c>
      <c r="N29" s="90">
        <v>149925.51</v>
      </c>
      <c r="O29" s="90">
        <v>104909.58</v>
      </c>
      <c r="P29" s="90">
        <v>301172.99</v>
      </c>
    </row>
    <row r="30" spans="2:16" ht="13.5" thickBot="1">
      <c r="B30" s="88"/>
      <c r="C30" s="1" t="s">
        <v>5</v>
      </c>
      <c r="D30" s="90"/>
      <c r="E30" s="90">
        <v>28462.2219365</v>
      </c>
      <c r="F30" s="90">
        <v>25653.390524</v>
      </c>
      <c r="G30" s="90">
        <v>19677.322729</v>
      </c>
      <c r="H30" s="90">
        <v>88389.427908</v>
      </c>
      <c r="J30" s="88"/>
      <c r="K30" s="1" t="s">
        <v>73</v>
      </c>
      <c r="L30" s="90"/>
      <c r="M30" s="90">
        <v>28462.2219365</v>
      </c>
      <c r="N30" s="90">
        <v>25653.390524</v>
      </c>
      <c r="O30" s="90">
        <v>19677.322729</v>
      </c>
      <c r="P30" s="90">
        <v>88389.427908</v>
      </c>
    </row>
    <row r="31" spans="2:16" ht="13.5" thickTop="1">
      <c r="B31" s="93" t="s">
        <v>18</v>
      </c>
      <c r="C31" s="80" t="s">
        <v>4</v>
      </c>
      <c r="D31" s="81">
        <f>+D21</f>
        <v>1173183.7</v>
      </c>
      <c r="E31" s="81">
        <f>+E21</f>
        <v>141694.7025</v>
      </c>
      <c r="F31" s="81">
        <f>+F21</f>
        <v>192291.035</v>
      </c>
      <c r="G31" s="81">
        <f>+G21</f>
        <v>135702.389</v>
      </c>
      <c r="H31" s="81">
        <f>+H21</f>
        <v>703495.5935</v>
      </c>
      <c r="J31" s="93" t="s">
        <v>75</v>
      </c>
      <c r="K31" s="80" t="s">
        <v>74</v>
      </c>
      <c r="L31" s="81">
        <v>1173183.7</v>
      </c>
      <c r="M31" s="81">
        <v>141694.7025</v>
      </c>
      <c r="N31" s="81">
        <v>192291.035</v>
      </c>
      <c r="O31" s="81">
        <v>135702.389</v>
      </c>
      <c r="P31" s="81">
        <v>703495.5935</v>
      </c>
    </row>
    <row r="32" spans="2:16" ht="13.5" thickBot="1">
      <c r="B32" s="76"/>
      <c r="C32" s="82" t="s">
        <v>5</v>
      </c>
      <c r="D32" s="83"/>
      <c r="E32" s="83">
        <f>+E22</f>
        <v>47337.733204125</v>
      </c>
      <c r="F32" s="83">
        <f>+F22</f>
        <v>42097.731578</v>
      </c>
      <c r="G32" s="83">
        <f>+G22</f>
        <v>34133.41614925</v>
      </c>
      <c r="H32" s="83">
        <f>+H22</f>
        <v>161856.457758</v>
      </c>
      <c r="J32" s="76"/>
      <c r="K32" s="82" t="s">
        <v>73</v>
      </c>
      <c r="L32" s="83"/>
      <c r="M32" s="83">
        <v>47337.733204125</v>
      </c>
      <c r="N32" s="83">
        <v>42097.731578</v>
      </c>
      <c r="O32" s="83">
        <v>34133.41614925</v>
      </c>
      <c r="P32" s="83">
        <v>161856.457758</v>
      </c>
    </row>
    <row r="33" spans="2:16" ht="14.25" thickBot="1" thickTop="1">
      <c r="B33" s="91" t="s">
        <v>19</v>
      </c>
      <c r="C33" s="91"/>
      <c r="D33" s="83"/>
      <c r="E33" s="83">
        <f>+E31+E32</f>
        <v>189032.435704125</v>
      </c>
      <c r="F33" s="83">
        <f>+F31+F32</f>
        <v>234388.766578</v>
      </c>
      <c r="G33" s="83">
        <f>+G31+G32</f>
        <v>169835.80514925</v>
      </c>
      <c r="H33" s="83">
        <f>+H31+H32</f>
        <v>865352.051258</v>
      </c>
      <c r="J33" s="91" t="s">
        <v>72</v>
      </c>
      <c r="K33" s="91"/>
      <c r="L33" s="83"/>
      <c r="M33" s="83">
        <v>189032.435704125</v>
      </c>
      <c r="N33" s="83">
        <v>234388.766578</v>
      </c>
      <c r="O33" s="83">
        <v>169835.80514925</v>
      </c>
      <c r="P33" s="83">
        <v>865352.051258</v>
      </c>
    </row>
    <row r="34" spans="2:16" ht="13.5" thickTop="1">
      <c r="B34" s="85"/>
      <c r="C34" s="85"/>
      <c r="D34" s="68"/>
      <c r="E34" s="68"/>
      <c r="F34" s="68"/>
      <c r="G34" s="68"/>
      <c r="H34" s="68"/>
      <c r="J34" s="85"/>
      <c r="K34" s="85"/>
      <c r="L34" s="68"/>
      <c r="M34" s="68"/>
      <c r="N34" s="68"/>
      <c r="O34" s="68"/>
      <c r="P34" s="68"/>
    </row>
    <row r="35" spans="8:16" ht="13.5" thickBot="1">
      <c r="H35" s="4" t="s">
        <v>21</v>
      </c>
      <c r="P35" s="11" t="s">
        <v>96</v>
      </c>
    </row>
    <row r="36" spans="2:16" ht="13.5" thickTop="1">
      <c r="B36" s="100"/>
      <c r="C36" s="73"/>
      <c r="D36" s="74" t="s">
        <v>2</v>
      </c>
      <c r="E36" s="75"/>
      <c r="F36" s="75"/>
      <c r="G36" s="75"/>
      <c r="H36" s="75"/>
      <c r="I36" s="3"/>
      <c r="J36" s="100" t="s">
        <v>69</v>
      </c>
      <c r="K36" s="73"/>
      <c r="L36" s="74" t="s">
        <v>87</v>
      </c>
      <c r="M36" s="75"/>
      <c r="N36" s="75"/>
      <c r="O36" s="75"/>
      <c r="P36" s="75"/>
    </row>
    <row r="37" spans="2:16" ht="13.5" thickBot="1">
      <c r="B37" s="101"/>
      <c r="C37" s="76"/>
      <c r="D37" s="77" t="s">
        <v>24</v>
      </c>
      <c r="E37" s="78">
        <v>2010</v>
      </c>
      <c r="F37" s="78">
        <v>2011</v>
      </c>
      <c r="G37" s="78">
        <v>2012</v>
      </c>
      <c r="H37" s="79" t="s">
        <v>25</v>
      </c>
      <c r="I37" s="3"/>
      <c r="J37" s="101" t="s">
        <v>69</v>
      </c>
      <c r="K37" s="76"/>
      <c r="L37" s="77" t="s">
        <v>86</v>
      </c>
      <c r="M37" s="78">
        <v>2010</v>
      </c>
      <c r="N37" s="78">
        <v>2011</v>
      </c>
      <c r="O37" s="78">
        <v>2012</v>
      </c>
      <c r="P37" s="79" t="s">
        <v>25</v>
      </c>
    </row>
    <row r="38" spans="2:16" ht="13.5" thickTop="1">
      <c r="B38" s="93" t="s">
        <v>3</v>
      </c>
      <c r="C38" s="80" t="s">
        <v>4</v>
      </c>
      <c r="D38" s="81">
        <v>44329.631588890996</v>
      </c>
      <c r="E38" s="81">
        <v>5354.041280937087</v>
      </c>
      <c r="F38" s="81">
        <v>7265.861893066315</v>
      </c>
      <c r="G38" s="81">
        <v>5127.617192518421</v>
      </c>
      <c r="H38" s="81">
        <v>26582.11197808426</v>
      </c>
      <c r="I38" s="3"/>
      <c r="J38" s="93" t="s">
        <v>85</v>
      </c>
      <c r="K38" s="80" t="s">
        <v>74</v>
      </c>
      <c r="L38" s="81">
        <v>44329.631588890996</v>
      </c>
      <c r="M38" s="81">
        <v>5354.041280937087</v>
      </c>
      <c r="N38" s="81">
        <v>7265.861893066315</v>
      </c>
      <c r="O38" s="81">
        <v>5127.617192518421</v>
      </c>
      <c r="P38" s="81">
        <v>26582.11197808426</v>
      </c>
    </row>
    <row r="39" spans="2:16" ht="13.5" thickBot="1">
      <c r="B39" s="76"/>
      <c r="C39" s="82" t="s">
        <v>5</v>
      </c>
      <c r="D39" s="83"/>
      <c r="E39" s="83">
        <v>1788.6919782401285</v>
      </c>
      <c r="F39" s="83">
        <v>1590.6945617986019</v>
      </c>
      <c r="G39" s="83">
        <v>1289.7568920933309</v>
      </c>
      <c r="H39" s="83">
        <v>6115.868420857737</v>
      </c>
      <c r="I39" s="3"/>
      <c r="J39" s="76"/>
      <c r="K39" s="82" t="s">
        <v>73</v>
      </c>
      <c r="L39" s="83"/>
      <c r="M39" s="83">
        <v>1788.6919782401285</v>
      </c>
      <c r="N39" s="83">
        <v>1590.6945617986019</v>
      </c>
      <c r="O39" s="83">
        <v>1289.7568920933309</v>
      </c>
      <c r="P39" s="83">
        <v>6115.868420857737</v>
      </c>
    </row>
    <row r="40" spans="2:16" ht="13.5" thickTop="1">
      <c r="B40" s="84" t="s">
        <v>6</v>
      </c>
      <c r="C40" s="85" t="s">
        <v>4</v>
      </c>
      <c r="D40" s="86">
        <v>13792.495749102589</v>
      </c>
      <c r="E40" s="86">
        <v>2302.8132476856226</v>
      </c>
      <c r="F40" s="86">
        <v>2812.0947024371817</v>
      </c>
      <c r="G40" s="86">
        <v>2241.013175892688</v>
      </c>
      <c r="H40" s="86">
        <v>6436.573780464764</v>
      </c>
      <c r="I40" s="3"/>
      <c r="J40" s="84" t="s">
        <v>84</v>
      </c>
      <c r="K40" s="85" t="s">
        <v>74</v>
      </c>
      <c r="L40" s="86">
        <v>13792.495749102589</v>
      </c>
      <c r="M40" s="86">
        <v>2302.8132476856226</v>
      </c>
      <c r="N40" s="86">
        <v>2812.0947024371817</v>
      </c>
      <c r="O40" s="86">
        <v>2241.013175892688</v>
      </c>
      <c r="P40" s="86">
        <v>6436.573780464764</v>
      </c>
    </row>
    <row r="41" spans="2:16" ht="12.75">
      <c r="B41" s="84" t="s">
        <v>7</v>
      </c>
      <c r="C41" s="85" t="s">
        <v>5</v>
      </c>
      <c r="D41" s="86"/>
      <c r="E41" s="86">
        <v>535.0081371311167</v>
      </c>
      <c r="F41" s="86">
        <v>466.1188194086528</v>
      </c>
      <c r="G41" s="86">
        <v>328.55603242017764</v>
      </c>
      <c r="H41" s="86">
        <v>1560.585189986775</v>
      </c>
      <c r="I41" s="3"/>
      <c r="J41" s="84" t="s">
        <v>7</v>
      </c>
      <c r="K41" s="85" t="s">
        <v>73</v>
      </c>
      <c r="L41" s="86"/>
      <c r="M41" s="86">
        <v>535.0081371311167</v>
      </c>
      <c r="N41" s="86">
        <v>466.1188194086528</v>
      </c>
      <c r="O41" s="86">
        <v>328.55603242017764</v>
      </c>
      <c r="P41" s="86">
        <v>1560.585189986775</v>
      </c>
    </row>
    <row r="42" spans="2:16" ht="12.75">
      <c r="B42" s="84" t="s">
        <v>8</v>
      </c>
      <c r="C42" s="85" t="s">
        <v>4</v>
      </c>
      <c r="D42" s="86">
        <v>217.19629699603252</v>
      </c>
      <c r="E42" s="86">
        <v>59.28962781031551</v>
      </c>
      <c r="F42" s="86">
        <v>57.44946155299453</v>
      </c>
      <c r="G42" s="86">
        <v>40.98620819950879</v>
      </c>
      <c r="H42" s="86">
        <v>59.470999433213684</v>
      </c>
      <c r="I42" s="3"/>
      <c r="J42" s="84" t="s">
        <v>83</v>
      </c>
      <c r="K42" s="85" t="s">
        <v>74</v>
      </c>
      <c r="L42" s="86">
        <v>217.19629699603252</v>
      </c>
      <c r="M42" s="86">
        <v>59.28962781031551</v>
      </c>
      <c r="N42" s="86">
        <v>57.44946155299453</v>
      </c>
      <c r="O42" s="86">
        <v>40.98620819950879</v>
      </c>
      <c r="P42" s="86">
        <v>59.470999433213684</v>
      </c>
    </row>
    <row r="43" spans="2:16" ht="12.75">
      <c r="B43" s="84"/>
      <c r="C43" s="85" t="s">
        <v>5</v>
      </c>
      <c r="D43" s="86"/>
      <c r="E43" s="86">
        <v>9.790289061023994</v>
      </c>
      <c r="F43" s="86">
        <v>7.11883619875307</v>
      </c>
      <c r="G43" s="86">
        <v>4.5267334215000945</v>
      </c>
      <c r="H43" s="86">
        <v>5.2635556395239</v>
      </c>
      <c r="I43" s="3"/>
      <c r="J43" s="84"/>
      <c r="K43" s="85" t="s">
        <v>73</v>
      </c>
      <c r="L43" s="86"/>
      <c r="M43" s="86">
        <v>9.790289061023994</v>
      </c>
      <c r="N43" s="86">
        <v>7.11883619875307</v>
      </c>
      <c r="O43" s="86">
        <v>4.5267334215000945</v>
      </c>
      <c r="P43" s="86">
        <v>5.2635556395239</v>
      </c>
    </row>
    <row r="44" spans="2:16" ht="12.75">
      <c r="B44" s="84" t="s">
        <v>9</v>
      </c>
      <c r="C44" s="85" t="s">
        <v>4</v>
      </c>
      <c r="D44" s="86">
        <v>5051.21481201587</v>
      </c>
      <c r="E44" s="86">
        <v>305.1687096164746</v>
      </c>
      <c r="F44" s="86">
        <v>471.5540789722275</v>
      </c>
      <c r="G44" s="86">
        <v>369.4167882108446</v>
      </c>
      <c r="H44" s="86">
        <v>3905.0760778386552</v>
      </c>
      <c r="I44" s="3"/>
      <c r="J44" s="84" t="s">
        <v>82</v>
      </c>
      <c r="K44" s="85" t="s">
        <v>74</v>
      </c>
      <c r="L44" s="86">
        <v>5051.21481201587</v>
      </c>
      <c r="M44" s="86">
        <v>305.1687096164746</v>
      </c>
      <c r="N44" s="86">
        <v>471.5540789722275</v>
      </c>
      <c r="O44" s="86">
        <v>369.4167882108446</v>
      </c>
      <c r="P44" s="86">
        <v>3905.0760778386552</v>
      </c>
    </row>
    <row r="45" spans="2:16" ht="12.75">
      <c r="B45" s="84"/>
      <c r="C45" s="85" t="s">
        <v>5</v>
      </c>
      <c r="D45" s="86"/>
      <c r="E45" s="86">
        <v>174.45434012658228</v>
      </c>
      <c r="F45" s="86">
        <v>159.32481029095032</v>
      </c>
      <c r="G45" s="86">
        <v>139.85129730776498</v>
      </c>
      <c r="H45" s="86">
        <v>907.9373779331191</v>
      </c>
      <c r="I45" s="3"/>
      <c r="J45" s="84"/>
      <c r="K45" s="85" t="s">
        <v>73</v>
      </c>
      <c r="L45" s="86"/>
      <c r="M45" s="86">
        <v>174.45434012658228</v>
      </c>
      <c r="N45" s="86">
        <v>159.32481029095032</v>
      </c>
      <c r="O45" s="86">
        <v>139.85129730776498</v>
      </c>
      <c r="P45" s="86">
        <v>907.9373779331191</v>
      </c>
    </row>
    <row r="46" spans="2:16" ht="12.75">
      <c r="B46" s="84" t="s">
        <v>10</v>
      </c>
      <c r="C46" s="85" t="s">
        <v>4</v>
      </c>
      <c r="D46" s="86">
        <v>8528.244851690912</v>
      </c>
      <c r="E46" s="86">
        <v>1995.2337048932552</v>
      </c>
      <c r="F46" s="86">
        <v>2901.060646136407</v>
      </c>
      <c r="G46" s="86">
        <v>1122.159833742679</v>
      </c>
      <c r="H46" s="86">
        <v>2509.7914226336675</v>
      </c>
      <c r="I46" s="3"/>
      <c r="J46" s="84" t="s">
        <v>81</v>
      </c>
      <c r="K46" s="85" t="s">
        <v>74</v>
      </c>
      <c r="L46" s="86">
        <v>8528.244851690912</v>
      </c>
      <c r="M46" s="86">
        <v>1995.2337048932552</v>
      </c>
      <c r="N46" s="86">
        <v>2901.060646136407</v>
      </c>
      <c r="O46" s="86">
        <v>1122.159833742679</v>
      </c>
      <c r="P46" s="86">
        <v>2509.7914226336675</v>
      </c>
    </row>
    <row r="47" spans="2:16" ht="12.75">
      <c r="B47" s="84"/>
      <c r="C47" s="85" t="s">
        <v>11</v>
      </c>
      <c r="D47" s="86"/>
      <c r="E47" s="86">
        <v>370.28738985452486</v>
      </c>
      <c r="F47" s="86">
        <v>280.38452862270924</v>
      </c>
      <c r="G47" s="86">
        <v>176.9751416965804</v>
      </c>
      <c r="H47" s="86">
        <v>835.1361770262612</v>
      </c>
      <c r="I47" s="3"/>
      <c r="J47" s="84"/>
      <c r="K47" s="85" t="s">
        <v>80</v>
      </c>
      <c r="L47" s="86"/>
      <c r="M47" s="86">
        <v>370.28738985452486</v>
      </c>
      <c r="N47" s="86">
        <v>280.38452862270924</v>
      </c>
      <c r="O47" s="86">
        <v>176.9751416965804</v>
      </c>
      <c r="P47" s="86">
        <v>835.1361770262612</v>
      </c>
    </row>
    <row r="48" spans="2:16" ht="12.75">
      <c r="B48" s="84" t="s">
        <v>12</v>
      </c>
      <c r="C48" s="85" t="s">
        <v>4</v>
      </c>
      <c r="D48" s="86">
        <v>16740.479879085586</v>
      </c>
      <c r="E48" s="86">
        <v>691.5359909314188</v>
      </c>
      <c r="F48" s="86">
        <v>1023.7030039675042</v>
      </c>
      <c r="G48" s="86">
        <v>1354.0411864726998</v>
      </c>
      <c r="H48" s="86">
        <v>13671.19969771396</v>
      </c>
      <c r="I48" s="3"/>
      <c r="J48" s="84" t="s">
        <v>79</v>
      </c>
      <c r="K48" s="85" t="s">
        <v>74</v>
      </c>
      <c r="L48" s="86">
        <v>16740.479879085586</v>
      </c>
      <c r="M48" s="86">
        <v>691.5359909314188</v>
      </c>
      <c r="N48" s="86">
        <v>1023.7030039675042</v>
      </c>
      <c r="O48" s="86">
        <v>1354.0411864726998</v>
      </c>
      <c r="P48" s="86">
        <v>13671.19969771396</v>
      </c>
    </row>
    <row r="49" spans="2:16" ht="13.5" thickBot="1">
      <c r="B49" s="84"/>
      <c r="C49" s="87" t="s">
        <v>5</v>
      </c>
      <c r="D49" s="86"/>
      <c r="E49" s="86">
        <v>699.1518220668809</v>
      </c>
      <c r="F49" s="86">
        <v>677.7475672775364</v>
      </c>
      <c r="G49" s="86">
        <v>639.8476872473077</v>
      </c>
      <c r="H49" s="86">
        <v>2806.946120272058</v>
      </c>
      <c r="I49" s="3"/>
      <c r="J49" s="84"/>
      <c r="K49" s="87" t="s">
        <v>73</v>
      </c>
      <c r="L49" s="86"/>
      <c r="M49" s="86">
        <v>699.1518220668809</v>
      </c>
      <c r="N49" s="86">
        <v>677.7475672775364</v>
      </c>
      <c r="O49" s="86">
        <v>639.8476872473077</v>
      </c>
      <c r="P49" s="86">
        <v>2806.946120272058</v>
      </c>
    </row>
    <row r="50" spans="2:16" ht="13.5" thickTop="1">
      <c r="B50" s="93" t="s">
        <v>13</v>
      </c>
      <c r="C50" s="80" t="s">
        <v>4</v>
      </c>
      <c r="D50" s="81">
        <v>44329.63158889099</v>
      </c>
      <c r="E50" s="81">
        <v>5354.041280937087</v>
      </c>
      <c r="F50" s="81">
        <v>7265.861893066314</v>
      </c>
      <c r="G50" s="81">
        <v>5127.617192518421</v>
      </c>
      <c r="H50" s="81">
        <v>26582.11197808426</v>
      </c>
      <c r="I50" s="3"/>
      <c r="J50" s="93" t="s">
        <v>78</v>
      </c>
      <c r="K50" s="80" t="s">
        <v>74</v>
      </c>
      <c r="L50" s="81">
        <v>44329.63158889099</v>
      </c>
      <c r="M50" s="81">
        <v>5354.041280937087</v>
      </c>
      <c r="N50" s="81">
        <v>7265.861893066314</v>
      </c>
      <c r="O50" s="81">
        <v>5127.617192518421</v>
      </c>
      <c r="P50" s="81">
        <v>26582.11197808426</v>
      </c>
    </row>
    <row r="51" spans="2:16" ht="13.5" thickBot="1">
      <c r="B51" s="76"/>
      <c r="C51" s="82" t="s">
        <v>5</v>
      </c>
      <c r="D51" s="83"/>
      <c r="E51" s="83">
        <v>1788.6919782401285</v>
      </c>
      <c r="F51" s="83">
        <v>1590.6945617986019</v>
      </c>
      <c r="G51" s="83">
        <v>1289.7568920933309</v>
      </c>
      <c r="H51" s="83">
        <v>6115.868420857737</v>
      </c>
      <c r="I51" s="3"/>
      <c r="J51" s="76"/>
      <c r="K51" s="82" t="s">
        <v>73</v>
      </c>
      <c r="L51" s="83"/>
      <c r="M51" s="83">
        <v>1788.6919782401285</v>
      </c>
      <c r="N51" s="83">
        <v>1590.6945617986019</v>
      </c>
      <c r="O51" s="83">
        <v>1289.7568920933309</v>
      </c>
      <c r="P51" s="83">
        <v>6115.868420857737</v>
      </c>
    </row>
    <row r="52" spans="2:16" ht="13.5" thickTop="1">
      <c r="B52" s="88" t="s">
        <v>14</v>
      </c>
      <c r="C52" s="89" t="s">
        <v>4</v>
      </c>
      <c r="D52" s="86"/>
      <c r="E52" s="90"/>
      <c r="F52" s="90"/>
      <c r="G52" s="90"/>
      <c r="H52" s="90"/>
      <c r="I52" s="3"/>
      <c r="J52" s="88" t="s">
        <v>48</v>
      </c>
      <c r="K52" s="89" t="s">
        <v>74</v>
      </c>
      <c r="L52" s="90"/>
      <c r="M52" s="90"/>
      <c r="N52" s="90"/>
      <c r="O52" s="90"/>
      <c r="P52" s="90"/>
    </row>
    <row r="53" spans="2:16" ht="12.75">
      <c r="B53" s="88"/>
      <c r="C53" s="1" t="s">
        <v>5</v>
      </c>
      <c r="D53" s="86"/>
      <c r="E53" s="90"/>
      <c r="F53" s="90"/>
      <c r="G53" s="90"/>
      <c r="H53" s="90"/>
      <c r="I53" s="3"/>
      <c r="J53" s="88"/>
      <c r="K53" s="1" t="s">
        <v>73</v>
      </c>
      <c r="L53" s="90"/>
      <c r="M53" s="90"/>
      <c r="N53" s="90"/>
      <c r="O53" s="90"/>
      <c r="P53" s="90"/>
    </row>
    <row r="54" spans="2:16" ht="12.75">
      <c r="B54" s="88" t="s">
        <v>15</v>
      </c>
      <c r="C54" s="1" t="s">
        <v>4</v>
      </c>
      <c r="D54" s="86">
        <v>5397.989797846211</v>
      </c>
      <c r="E54" s="90">
        <v>336.38626487814093</v>
      </c>
      <c r="F54" s="90">
        <v>1004.240506329114</v>
      </c>
      <c r="G54" s="90">
        <v>706.949140374079</v>
      </c>
      <c r="H54" s="90">
        <v>3350.4138862648783</v>
      </c>
      <c r="I54" s="3"/>
      <c r="J54" s="88" t="s">
        <v>47</v>
      </c>
      <c r="K54" s="1" t="s">
        <v>74</v>
      </c>
      <c r="L54" s="90">
        <v>5397.989797846211</v>
      </c>
      <c r="M54" s="90">
        <v>336.38626487814093</v>
      </c>
      <c r="N54" s="90">
        <v>1004.240506329114</v>
      </c>
      <c r="O54" s="90">
        <v>706.949140374079</v>
      </c>
      <c r="P54" s="90">
        <v>3350.4138862648783</v>
      </c>
    </row>
    <row r="55" spans="2:16" ht="12.75">
      <c r="B55" s="88"/>
      <c r="C55" s="1" t="s">
        <v>5</v>
      </c>
      <c r="D55" s="86"/>
      <c r="E55" s="90">
        <v>191.85723796051388</v>
      </c>
      <c r="F55" s="90">
        <v>143.7326867183072</v>
      </c>
      <c r="G55" s="90">
        <v>91.80276753259021</v>
      </c>
      <c r="H55" s="90">
        <v>229.1085815227659</v>
      </c>
      <c r="I55" s="3"/>
      <c r="J55" s="88"/>
      <c r="K55" s="1" t="s">
        <v>73</v>
      </c>
      <c r="L55" s="90"/>
      <c r="M55" s="90">
        <v>191.85723796051388</v>
      </c>
      <c r="N55" s="90">
        <v>143.7326867183072</v>
      </c>
      <c r="O55" s="90">
        <v>91.80276753259021</v>
      </c>
      <c r="P55" s="90">
        <v>229.1085815227659</v>
      </c>
    </row>
    <row r="56" spans="2:16" ht="12.75">
      <c r="B56" s="88" t="s">
        <v>16</v>
      </c>
      <c r="C56" s="1" t="s">
        <v>4</v>
      </c>
      <c r="D56" s="86">
        <v>13576.006045720764</v>
      </c>
      <c r="E56" s="90">
        <v>671.203476289439</v>
      </c>
      <c r="F56" s="90">
        <v>596.57283204232</v>
      </c>
      <c r="G56" s="90">
        <v>456.58038919327413</v>
      </c>
      <c r="H56" s="90">
        <v>11851.649348195731</v>
      </c>
      <c r="I56" s="3"/>
      <c r="J56" s="88" t="s">
        <v>77</v>
      </c>
      <c r="K56" s="1" t="s">
        <v>74</v>
      </c>
      <c r="L56" s="90">
        <v>13576.006045720764</v>
      </c>
      <c r="M56" s="90">
        <v>671.203476289439</v>
      </c>
      <c r="N56" s="90">
        <v>596.57283204232</v>
      </c>
      <c r="O56" s="90">
        <v>456.58038919327413</v>
      </c>
      <c r="P56" s="90">
        <v>11851.649348195731</v>
      </c>
    </row>
    <row r="57" spans="2:16" ht="12.75">
      <c r="B57" s="88"/>
      <c r="C57" s="1" t="s">
        <v>5</v>
      </c>
      <c r="D57" s="86"/>
      <c r="E57" s="90">
        <v>521.3682019648593</v>
      </c>
      <c r="F57" s="90">
        <v>477.6291517098054</v>
      </c>
      <c r="G57" s="90">
        <v>454.43163338371426</v>
      </c>
      <c r="H57" s="90">
        <v>2546.8985921027775</v>
      </c>
      <c r="I57" s="3"/>
      <c r="J57" s="88"/>
      <c r="K57" s="1" t="s">
        <v>73</v>
      </c>
      <c r="L57" s="90"/>
      <c r="M57" s="90">
        <v>521.3682019648593</v>
      </c>
      <c r="N57" s="90">
        <v>477.6291517098054</v>
      </c>
      <c r="O57" s="90">
        <v>454.43163338371426</v>
      </c>
      <c r="P57" s="90">
        <v>2546.8985921027775</v>
      </c>
    </row>
    <row r="58" spans="2:16" ht="12.75">
      <c r="B58" s="88" t="s">
        <v>17</v>
      </c>
      <c r="C58" s="1" t="s">
        <v>4</v>
      </c>
      <c r="D58" s="86">
        <v>25355.635745324013</v>
      </c>
      <c r="E58" s="90">
        <v>4346.451539769507</v>
      </c>
      <c r="F58" s="90">
        <v>5665.04855469488</v>
      </c>
      <c r="G58" s="90">
        <v>3964.0876629510676</v>
      </c>
      <c r="H58" s="90">
        <v>11380.048743623654</v>
      </c>
      <c r="I58" s="3"/>
      <c r="J58" s="88" t="s">
        <v>76</v>
      </c>
      <c r="K58" s="1" t="s">
        <v>74</v>
      </c>
      <c r="L58" s="90">
        <v>25355.635745324013</v>
      </c>
      <c r="M58" s="90">
        <v>4346.451539769507</v>
      </c>
      <c r="N58" s="90">
        <v>5665.04855469488</v>
      </c>
      <c r="O58" s="90">
        <v>3964.0876629510676</v>
      </c>
      <c r="P58" s="90">
        <v>11380.048743623654</v>
      </c>
    </row>
    <row r="59" spans="2:16" ht="13.5" thickBot="1">
      <c r="B59" s="88"/>
      <c r="C59" s="1" t="s">
        <v>5</v>
      </c>
      <c r="D59" s="86"/>
      <c r="E59" s="90">
        <v>1075.4665383147553</v>
      </c>
      <c r="F59" s="90">
        <v>969.3327233704892</v>
      </c>
      <c r="G59" s="90">
        <v>743.5224911770263</v>
      </c>
      <c r="H59" s="90">
        <v>3339.8612472321934</v>
      </c>
      <c r="I59" s="3"/>
      <c r="J59" s="88"/>
      <c r="K59" s="1" t="s">
        <v>73</v>
      </c>
      <c r="L59" s="90"/>
      <c r="M59" s="90">
        <v>1075.4665383147553</v>
      </c>
      <c r="N59" s="90">
        <v>969.3327233704892</v>
      </c>
      <c r="O59" s="90">
        <v>743.5224911770263</v>
      </c>
      <c r="P59" s="90">
        <v>3339.8612472321934</v>
      </c>
    </row>
    <row r="60" spans="2:16" ht="13.5" thickTop="1">
      <c r="B60" s="93" t="s">
        <v>18</v>
      </c>
      <c r="C60" s="80" t="s">
        <v>4</v>
      </c>
      <c r="D60" s="81">
        <v>44329.63158889099</v>
      </c>
      <c r="E60" s="81">
        <v>5354.041280937087</v>
      </c>
      <c r="F60" s="81">
        <v>7265.861893066314</v>
      </c>
      <c r="G60" s="81">
        <v>5127.617192518421</v>
      </c>
      <c r="H60" s="81">
        <v>26582.11197808426</v>
      </c>
      <c r="I60" s="3"/>
      <c r="J60" s="93" t="s">
        <v>75</v>
      </c>
      <c r="K60" s="80" t="s">
        <v>74</v>
      </c>
      <c r="L60" s="81">
        <v>44329.63158889099</v>
      </c>
      <c r="M60" s="81">
        <v>5354.041280937087</v>
      </c>
      <c r="N60" s="81">
        <v>7265.861893066314</v>
      </c>
      <c r="O60" s="81">
        <v>5127.617192518421</v>
      </c>
      <c r="P60" s="81">
        <v>26582.11197808426</v>
      </c>
    </row>
    <row r="61" spans="2:16" ht="13.5" thickBot="1">
      <c r="B61" s="76"/>
      <c r="C61" s="82" t="s">
        <v>5</v>
      </c>
      <c r="D61" s="83"/>
      <c r="E61" s="83">
        <v>1788.6919782401285</v>
      </c>
      <c r="F61" s="83">
        <v>1590.6945617986019</v>
      </c>
      <c r="G61" s="83">
        <v>1289.7568920933309</v>
      </c>
      <c r="H61" s="83">
        <v>6115.868420857737</v>
      </c>
      <c r="I61" s="3"/>
      <c r="J61" s="76"/>
      <c r="K61" s="82" t="s">
        <v>73</v>
      </c>
      <c r="L61" s="83"/>
      <c r="M61" s="83">
        <v>1788.6919782401285</v>
      </c>
      <c r="N61" s="83">
        <v>1590.6945617986019</v>
      </c>
      <c r="O61" s="83">
        <v>1289.7568920933309</v>
      </c>
      <c r="P61" s="83">
        <v>6115.868420857737</v>
      </c>
    </row>
    <row r="62" spans="2:16" ht="14.25" thickBot="1" thickTop="1">
      <c r="B62" s="91" t="s">
        <v>19</v>
      </c>
      <c r="C62" s="76"/>
      <c r="D62" s="94"/>
      <c r="E62" s="83">
        <v>7142.733259177216</v>
      </c>
      <c r="F62" s="83">
        <v>8856.556454864916</v>
      </c>
      <c r="G62" s="83">
        <v>6417.374084611752</v>
      </c>
      <c r="H62" s="83">
        <v>32697.980398941996</v>
      </c>
      <c r="J62" s="91" t="s">
        <v>72</v>
      </c>
      <c r="K62" s="91"/>
      <c r="L62" s="83"/>
      <c r="M62" s="83">
        <v>7142.733259177216</v>
      </c>
      <c r="N62" s="83">
        <v>8856.556454864916</v>
      </c>
      <c r="O62" s="83">
        <v>6417.374084611752</v>
      </c>
      <c r="P62" s="83">
        <v>32697.980398941996</v>
      </c>
    </row>
    <row r="63" ht="13.5" thickTop="1"/>
    <row r="64" spans="8:16" ht="13.5" thickBot="1">
      <c r="H64" s="4" t="s">
        <v>22</v>
      </c>
      <c r="P64" s="11" t="s">
        <v>97</v>
      </c>
    </row>
    <row r="65" spans="2:16" ht="13.5" thickTop="1">
      <c r="B65" s="100"/>
      <c r="C65" s="73"/>
      <c r="D65" s="74" t="s">
        <v>2</v>
      </c>
      <c r="E65" s="75"/>
      <c r="F65" s="75"/>
      <c r="G65" s="75"/>
      <c r="H65" s="75"/>
      <c r="J65" s="100" t="s">
        <v>70</v>
      </c>
      <c r="K65" s="73"/>
      <c r="L65" s="74" t="s">
        <v>87</v>
      </c>
      <c r="M65" s="75"/>
      <c r="N65" s="75"/>
      <c r="O65" s="75"/>
      <c r="P65" s="75"/>
    </row>
    <row r="66" spans="2:16" ht="13.5" thickBot="1">
      <c r="B66" s="101"/>
      <c r="C66" s="76"/>
      <c r="D66" s="77" t="s">
        <v>24</v>
      </c>
      <c r="E66" s="78">
        <v>2010</v>
      </c>
      <c r="F66" s="78">
        <v>2011</v>
      </c>
      <c r="G66" s="78">
        <v>2012</v>
      </c>
      <c r="H66" s="79" t="s">
        <v>25</v>
      </c>
      <c r="J66" s="101" t="s">
        <v>70</v>
      </c>
      <c r="K66" s="76"/>
      <c r="L66" s="77" t="s">
        <v>86</v>
      </c>
      <c r="M66" s="78">
        <v>2010</v>
      </c>
      <c r="N66" s="78">
        <v>2011</v>
      </c>
      <c r="O66" s="78">
        <v>2012</v>
      </c>
      <c r="P66" s="79" t="s">
        <v>25</v>
      </c>
    </row>
    <row r="67" spans="2:16" ht="13.5" thickTop="1">
      <c r="B67" s="93" t="s">
        <v>3</v>
      </c>
      <c r="C67" s="80" t="s">
        <v>4</v>
      </c>
      <c r="D67" s="81">
        <v>63871</v>
      </c>
      <c r="E67" s="81">
        <v>7714.2150751306635</v>
      </c>
      <c r="F67" s="81">
        <v>10468.806347996519</v>
      </c>
      <c r="G67" s="81">
        <v>7387.9784952090595</v>
      </c>
      <c r="H67" s="81">
        <v>38300.06497713415</v>
      </c>
      <c r="I67" s="3"/>
      <c r="J67" s="93" t="s">
        <v>85</v>
      </c>
      <c r="K67" s="80" t="s">
        <v>74</v>
      </c>
      <c r="L67" s="81">
        <v>63871</v>
      </c>
      <c r="M67" s="81">
        <v>7714.2150751306635</v>
      </c>
      <c r="N67" s="81">
        <v>10468.806347996519</v>
      </c>
      <c r="O67" s="81">
        <v>7387.9784952090595</v>
      </c>
      <c r="P67" s="81">
        <v>38300.06497713415</v>
      </c>
    </row>
    <row r="68" spans="2:16" ht="13.5" thickBot="1">
      <c r="B68" s="76"/>
      <c r="C68" s="82" t="s">
        <v>5</v>
      </c>
      <c r="D68" s="83"/>
      <c r="E68" s="83">
        <v>2577.1849523151677</v>
      </c>
      <c r="F68" s="83">
        <v>2291.906118140244</v>
      </c>
      <c r="G68" s="83">
        <v>1858.308806034952</v>
      </c>
      <c r="H68" s="83">
        <v>8811.871611389373</v>
      </c>
      <c r="I68" s="3"/>
      <c r="J68" s="76"/>
      <c r="K68" s="82" t="s">
        <v>73</v>
      </c>
      <c r="L68" s="83"/>
      <c r="M68" s="83">
        <v>2577.1849523151677</v>
      </c>
      <c r="N68" s="83">
        <v>2291.906118140244</v>
      </c>
      <c r="O68" s="83">
        <v>1858.308806034952</v>
      </c>
      <c r="P68" s="83">
        <v>8811.871611389373</v>
      </c>
    </row>
    <row r="69" spans="2:16" ht="13.5" thickTop="1">
      <c r="B69" s="84" t="s">
        <v>6</v>
      </c>
      <c r="C69" s="85" t="s">
        <v>4</v>
      </c>
      <c r="D69" s="86">
        <v>19872.51742160279</v>
      </c>
      <c r="E69" s="86">
        <v>3317.9416702961676</v>
      </c>
      <c r="F69" s="86">
        <v>4051.725081663764</v>
      </c>
      <c r="G69" s="86">
        <v>3228.898829486063</v>
      </c>
      <c r="H69" s="86">
        <v>9273.95062608885</v>
      </c>
      <c r="I69" s="3"/>
      <c r="J69" s="84" t="s">
        <v>84</v>
      </c>
      <c r="K69" s="85" t="s">
        <v>74</v>
      </c>
      <c r="L69" s="86">
        <v>19872.51742160279</v>
      </c>
      <c r="M69" s="86">
        <v>3317.9416702961676</v>
      </c>
      <c r="N69" s="86">
        <v>4051.725081663764</v>
      </c>
      <c r="O69" s="86">
        <v>3228.898829486063</v>
      </c>
      <c r="P69" s="86">
        <v>9273.95062608885</v>
      </c>
    </row>
    <row r="70" spans="2:16" ht="12.75">
      <c r="B70" s="84" t="s">
        <v>7</v>
      </c>
      <c r="C70" s="85" t="s">
        <v>5</v>
      </c>
      <c r="D70" s="86"/>
      <c r="E70" s="86">
        <v>770.8509554211129</v>
      </c>
      <c r="F70" s="86">
        <v>671.5937802509799</v>
      </c>
      <c r="G70" s="86">
        <v>473.3904288980837</v>
      </c>
      <c r="H70" s="86">
        <v>2248.5239031467772</v>
      </c>
      <c r="I70" s="3"/>
      <c r="J70" s="84" t="s">
        <v>7</v>
      </c>
      <c r="K70" s="85" t="s">
        <v>73</v>
      </c>
      <c r="L70" s="86"/>
      <c r="M70" s="86">
        <v>770.8509554211129</v>
      </c>
      <c r="N70" s="86">
        <v>671.5937802509799</v>
      </c>
      <c r="O70" s="86">
        <v>473.3904288980837</v>
      </c>
      <c r="P70" s="86">
        <v>2248.5239031467772</v>
      </c>
    </row>
    <row r="71" spans="2:16" ht="12.75">
      <c r="B71" s="84" t="s">
        <v>8</v>
      </c>
      <c r="C71" s="85" t="s">
        <v>4</v>
      </c>
      <c r="D71" s="86">
        <v>312.94098432055756</v>
      </c>
      <c r="E71" s="86">
        <v>85.42574041811847</v>
      </c>
      <c r="F71" s="86">
        <v>82.77439024390245</v>
      </c>
      <c r="G71" s="86">
        <v>59.05378919860628</v>
      </c>
      <c r="H71" s="86">
        <v>85.68706445993033</v>
      </c>
      <c r="I71" s="3"/>
      <c r="J71" s="84" t="s">
        <v>83</v>
      </c>
      <c r="K71" s="85" t="s">
        <v>74</v>
      </c>
      <c r="L71" s="86">
        <v>312.94098432055756</v>
      </c>
      <c r="M71" s="86">
        <v>85.42574041811847</v>
      </c>
      <c r="N71" s="86">
        <v>82.77439024390245</v>
      </c>
      <c r="O71" s="86">
        <v>59.05378919860628</v>
      </c>
      <c r="P71" s="86">
        <v>85.68706445993033</v>
      </c>
    </row>
    <row r="72" spans="2:16" ht="12.75">
      <c r="B72" s="84"/>
      <c r="C72" s="85" t="s">
        <v>5</v>
      </c>
      <c r="D72" s="86"/>
      <c r="E72" s="86">
        <v>14.106054006968643</v>
      </c>
      <c r="F72" s="86">
        <v>10.256968641114984</v>
      </c>
      <c r="G72" s="86">
        <v>6.522212543554008</v>
      </c>
      <c r="H72" s="86">
        <v>7.583841463414635</v>
      </c>
      <c r="I72" s="3"/>
      <c r="J72" s="84"/>
      <c r="K72" s="85" t="s">
        <v>73</v>
      </c>
      <c r="L72" s="86"/>
      <c r="M72" s="86">
        <v>14.106054006968643</v>
      </c>
      <c r="N72" s="86">
        <v>10.256968641114984</v>
      </c>
      <c r="O72" s="86">
        <v>6.522212543554008</v>
      </c>
      <c r="P72" s="86">
        <v>7.583841463414635</v>
      </c>
    </row>
    <row r="73" spans="2:16" ht="12.75">
      <c r="B73" s="84" t="s">
        <v>9</v>
      </c>
      <c r="C73" s="85" t="s">
        <v>4</v>
      </c>
      <c r="D73" s="86">
        <v>7277.8963414634145</v>
      </c>
      <c r="E73" s="86">
        <v>439.6934832317073</v>
      </c>
      <c r="F73" s="86">
        <v>679.4250163327526</v>
      </c>
      <c r="G73" s="86">
        <v>532.2634636324043</v>
      </c>
      <c r="H73" s="86">
        <v>5626.5155923344955</v>
      </c>
      <c r="I73" s="3"/>
      <c r="J73" s="84" t="s">
        <v>82</v>
      </c>
      <c r="K73" s="85" t="s">
        <v>74</v>
      </c>
      <c r="L73" s="86">
        <v>7277.8963414634145</v>
      </c>
      <c r="M73" s="86">
        <v>439.6934832317073</v>
      </c>
      <c r="N73" s="86">
        <v>679.4250163327526</v>
      </c>
      <c r="O73" s="86">
        <v>532.2634636324043</v>
      </c>
      <c r="P73" s="86">
        <v>5626.5155923344955</v>
      </c>
    </row>
    <row r="74" spans="2:16" ht="12.75">
      <c r="B74" s="84"/>
      <c r="C74" s="85" t="s">
        <v>5</v>
      </c>
      <c r="D74" s="86"/>
      <c r="E74" s="86">
        <v>251.35747557981276</v>
      </c>
      <c r="F74" s="86">
        <v>229.55853137793994</v>
      </c>
      <c r="G74" s="86">
        <v>201.50068506369774</v>
      </c>
      <c r="H74" s="86">
        <v>1308.1752344838849</v>
      </c>
      <c r="I74" s="3"/>
      <c r="J74" s="84"/>
      <c r="K74" s="85" t="s">
        <v>73</v>
      </c>
      <c r="L74" s="86"/>
      <c r="M74" s="86">
        <v>251.35747557981276</v>
      </c>
      <c r="N74" s="86">
        <v>229.55853137793994</v>
      </c>
      <c r="O74" s="86">
        <v>201.50068506369774</v>
      </c>
      <c r="P74" s="86">
        <v>1308.1752344838849</v>
      </c>
    </row>
    <row r="75" spans="2:16" ht="12.75">
      <c r="B75" s="84" t="s">
        <v>10</v>
      </c>
      <c r="C75" s="85" t="s">
        <v>4</v>
      </c>
      <c r="D75" s="86">
        <v>12287.674216027875</v>
      </c>
      <c r="E75" s="86">
        <v>2874.7746080139377</v>
      </c>
      <c r="F75" s="86">
        <v>4179.9090810104535</v>
      </c>
      <c r="G75" s="86">
        <v>1616.8314459930314</v>
      </c>
      <c r="H75" s="86">
        <v>3616.160169860628</v>
      </c>
      <c r="I75" s="3"/>
      <c r="J75" s="84" t="s">
        <v>81</v>
      </c>
      <c r="K75" s="85" t="s">
        <v>74</v>
      </c>
      <c r="L75" s="86">
        <v>12287.674216027875</v>
      </c>
      <c r="M75" s="86">
        <v>2874.7746080139377</v>
      </c>
      <c r="N75" s="86">
        <v>4179.9090810104535</v>
      </c>
      <c r="O75" s="86">
        <v>1616.8314459930314</v>
      </c>
      <c r="P75" s="86">
        <v>3616.160169860628</v>
      </c>
    </row>
    <row r="76" spans="2:16" ht="12.75">
      <c r="B76" s="84"/>
      <c r="C76" s="85" t="s">
        <v>11</v>
      </c>
      <c r="D76" s="86"/>
      <c r="E76" s="86">
        <v>533.5178447571865</v>
      </c>
      <c r="F76" s="86">
        <v>403.9839149608014</v>
      </c>
      <c r="G76" s="86">
        <v>254.98949940113243</v>
      </c>
      <c r="H76" s="86">
        <v>1203.2817358993905</v>
      </c>
      <c r="I76" s="3"/>
      <c r="J76" s="84"/>
      <c r="K76" s="85" t="s">
        <v>80</v>
      </c>
      <c r="L76" s="86"/>
      <c r="M76" s="86">
        <v>533.5178447571865</v>
      </c>
      <c r="N76" s="86">
        <v>403.9839149608014</v>
      </c>
      <c r="O76" s="86">
        <v>254.98949940113243</v>
      </c>
      <c r="P76" s="86">
        <v>1203.2817358993905</v>
      </c>
    </row>
    <row r="77" spans="2:16" ht="12.75">
      <c r="B77" s="84" t="s">
        <v>12</v>
      </c>
      <c r="C77" s="85" t="s">
        <v>4</v>
      </c>
      <c r="D77" s="86">
        <v>24120.034843205576</v>
      </c>
      <c r="E77" s="86">
        <v>996.3795731707318</v>
      </c>
      <c r="F77" s="86">
        <v>1474.9727787456447</v>
      </c>
      <c r="G77" s="86">
        <v>1950.9309668989547</v>
      </c>
      <c r="H77" s="86">
        <v>19697.751524390245</v>
      </c>
      <c r="I77" s="3"/>
      <c r="J77" s="84" t="s">
        <v>79</v>
      </c>
      <c r="K77" s="85" t="s">
        <v>74</v>
      </c>
      <c r="L77" s="86">
        <v>24120.034843205576</v>
      </c>
      <c r="M77" s="86">
        <v>996.3795731707318</v>
      </c>
      <c r="N77" s="86">
        <v>1474.9727787456447</v>
      </c>
      <c r="O77" s="86">
        <v>1950.9309668989547</v>
      </c>
      <c r="P77" s="86">
        <v>19697.751524390245</v>
      </c>
    </row>
    <row r="78" spans="2:16" ht="13.5" thickBot="1">
      <c r="B78" s="84"/>
      <c r="C78" s="87" t="s">
        <v>5</v>
      </c>
      <c r="D78" s="86"/>
      <c r="E78" s="86">
        <v>1007.3526225500873</v>
      </c>
      <c r="F78" s="86">
        <v>976.5129229094077</v>
      </c>
      <c r="G78" s="86">
        <v>921.9059801284843</v>
      </c>
      <c r="H78" s="86">
        <v>4044.306896395907</v>
      </c>
      <c r="I78" s="3"/>
      <c r="J78" s="84"/>
      <c r="K78" s="87" t="s">
        <v>73</v>
      </c>
      <c r="L78" s="86"/>
      <c r="M78" s="86">
        <v>1007.3526225500873</v>
      </c>
      <c r="N78" s="86">
        <v>976.5129229094077</v>
      </c>
      <c r="O78" s="86">
        <v>921.9059801284843</v>
      </c>
      <c r="P78" s="86">
        <v>4044.306896395907</v>
      </c>
    </row>
    <row r="79" spans="2:16" ht="13.5" thickTop="1">
      <c r="B79" s="93" t="s">
        <v>13</v>
      </c>
      <c r="C79" s="80" t="s">
        <v>4</v>
      </c>
      <c r="D79" s="81">
        <v>63871</v>
      </c>
      <c r="E79" s="81">
        <v>7714.2150751306635</v>
      </c>
      <c r="F79" s="81">
        <v>10468.806347996517</v>
      </c>
      <c r="G79" s="81">
        <v>7387.9784952090595</v>
      </c>
      <c r="H79" s="81">
        <v>38300.06497713415</v>
      </c>
      <c r="I79" s="3"/>
      <c r="J79" s="93" t="s">
        <v>78</v>
      </c>
      <c r="K79" s="80" t="s">
        <v>74</v>
      </c>
      <c r="L79" s="81">
        <v>63871</v>
      </c>
      <c r="M79" s="81">
        <v>7714.2150751306635</v>
      </c>
      <c r="N79" s="81">
        <v>10468.806347996517</v>
      </c>
      <c r="O79" s="81">
        <v>7387.9784952090595</v>
      </c>
      <c r="P79" s="81">
        <v>38300.06497713415</v>
      </c>
    </row>
    <row r="80" spans="2:16" ht="13.5" thickBot="1">
      <c r="B80" s="76"/>
      <c r="C80" s="82" t="s">
        <v>5</v>
      </c>
      <c r="D80" s="83"/>
      <c r="E80" s="83">
        <v>2577.1849523151677</v>
      </c>
      <c r="F80" s="83">
        <v>2291.906118140244</v>
      </c>
      <c r="G80" s="83">
        <v>1858.308806034952</v>
      </c>
      <c r="H80" s="83">
        <v>8811.871611389373</v>
      </c>
      <c r="I80" s="3"/>
      <c r="J80" s="76"/>
      <c r="K80" s="82" t="s">
        <v>73</v>
      </c>
      <c r="L80" s="83"/>
      <c r="M80" s="83">
        <v>2577.1849523151677</v>
      </c>
      <c r="N80" s="83">
        <v>2291.906118140244</v>
      </c>
      <c r="O80" s="83">
        <v>1858.308806034952</v>
      </c>
      <c r="P80" s="83">
        <v>8811.871611389373</v>
      </c>
    </row>
    <row r="81" spans="2:16" ht="13.5" thickTop="1">
      <c r="B81" s="88" t="s">
        <v>14</v>
      </c>
      <c r="C81" s="89" t="s">
        <v>4</v>
      </c>
      <c r="D81" s="90"/>
      <c r="E81" s="90"/>
      <c r="F81" s="90"/>
      <c r="G81" s="90"/>
      <c r="H81" s="90"/>
      <c r="I81" s="3"/>
      <c r="J81" s="88" t="s">
        <v>48</v>
      </c>
      <c r="K81" s="89" t="s">
        <v>74</v>
      </c>
      <c r="L81" s="90"/>
      <c r="M81" s="90"/>
      <c r="N81" s="90"/>
      <c r="O81" s="90"/>
      <c r="P81" s="90"/>
    </row>
    <row r="82" spans="2:16" ht="12.75">
      <c r="B82" s="88"/>
      <c r="C82" s="1" t="s">
        <v>5</v>
      </c>
      <c r="D82" s="90"/>
      <c r="E82" s="90"/>
      <c r="F82" s="90"/>
      <c r="G82" s="90"/>
      <c r="H82" s="90"/>
      <c r="I82" s="3"/>
      <c r="J82" s="88" t="s">
        <v>90</v>
      </c>
      <c r="K82" s="1" t="s">
        <v>73</v>
      </c>
      <c r="L82" s="90"/>
      <c r="M82" s="90"/>
      <c r="N82" s="90"/>
      <c r="O82" s="90"/>
      <c r="P82" s="90"/>
    </row>
    <row r="83" spans="2:16" ht="12.75">
      <c r="B83" s="88" t="s">
        <v>15</v>
      </c>
      <c r="C83" s="1" t="s">
        <v>4</v>
      </c>
      <c r="D83" s="90">
        <v>7777.537020905923</v>
      </c>
      <c r="E83" s="90">
        <v>484.67239220383277</v>
      </c>
      <c r="F83" s="90">
        <v>1446.930803571429</v>
      </c>
      <c r="G83" s="90">
        <v>1018.5871624564461</v>
      </c>
      <c r="H83" s="90">
        <v>4827.3466626742165</v>
      </c>
      <c r="I83" s="3"/>
      <c r="J83" s="88" t="s">
        <v>47</v>
      </c>
      <c r="K83" s="1" t="s">
        <v>74</v>
      </c>
      <c r="L83" s="90">
        <v>7777.537020905923</v>
      </c>
      <c r="M83" s="90">
        <v>484.67239220383277</v>
      </c>
      <c r="N83" s="90">
        <v>1446.930803571429</v>
      </c>
      <c r="O83" s="90">
        <v>1018.5871624564461</v>
      </c>
      <c r="P83" s="90">
        <v>4827.3466626742165</v>
      </c>
    </row>
    <row r="84" spans="2:16" ht="12.75">
      <c r="B84" s="88"/>
      <c r="C84" s="1" t="s">
        <v>5</v>
      </c>
      <c r="D84" s="90"/>
      <c r="E84" s="90">
        <v>276.4319361185214</v>
      </c>
      <c r="F84" s="90">
        <v>207.09307240853659</v>
      </c>
      <c r="G84" s="90">
        <v>132.27135467933363</v>
      </c>
      <c r="H84" s="90">
        <v>330.10445394163764</v>
      </c>
      <c r="I84" s="3"/>
      <c r="J84" s="88"/>
      <c r="K84" s="1" t="s">
        <v>73</v>
      </c>
      <c r="L84" s="90"/>
      <c r="M84" s="90">
        <v>276.4319361185214</v>
      </c>
      <c r="N84" s="90">
        <v>207.09307240853659</v>
      </c>
      <c r="O84" s="90">
        <v>132.27135467933363</v>
      </c>
      <c r="P84" s="90">
        <v>330.10445394163764</v>
      </c>
    </row>
    <row r="85" spans="2:16" ht="12.75">
      <c r="B85" s="88" t="s">
        <v>16</v>
      </c>
      <c r="C85" s="1" t="s">
        <v>4</v>
      </c>
      <c r="D85" s="90">
        <v>19560.594512195123</v>
      </c>
      <c r="E85" s="90">
        <v>967.0840592334496</v>
      </c>
      <c r="F85" s="90">
        <v>859.5546602787457</v>
      </c>
      <c r="G85" s="90">
        <v>657.8506097560976</v>
      </c>
      <c r="H85" s="90">
        <v>17076.105182926833</v>
      </c>
      <c r="I85" s="3"/>
      <c r="J85" s="88" t="s">
        <v>77</v>
      </c>
      <c r="K85" s="1" t="s">
        <v>74</v>
      </c>
      <c r="L85" s="90">
        <v>19560.594512195123</v>
      </c>
      <c r="M85" s="90">
        <v>967.0840592334496</v>
      </c>
      <c r="N85" s="90">
        <v>859.5546602787457</v>
      </c>
      <c r="O85" s="90">
        <v>657.8506097560976</v>
      </c>
      <c r="P85" s="90">
        <v>17076.105182926833</v>
      </c>
    </row>
    <row r="86" spans="2:16" ht="12.75">
      <c r="B86" s="88"/>
      <c r="C86" s="1" t="s">
        <v>5</v>
      </c>
      <c r="D86" s="90"/>
      <c r="E86" s="90">
        <v>751.1982504899827</v>
      </c>
      <c r="F86" s="90">
        <v>688.1781086672474</v>
      </c>
      <c r="G86" s="90">
        <v>654.7546372767856</v>
      </c>
      <c r="H86" s="90">
        <v>3669.624958623694</v>
      </c>
      <c r="I86" s="3"/>
      <c r="J86" s="88"/>
      <c r="K86" s="1" t="s">
        <v>73</v>
      </c>
      <c r="L86" s="90"/>
      <c r="M86" s="90">
        <v>751.1982504899827</v>
      </c>
      <c r="N86" s="90">
        <v>688.1781086672474</v>
      </c>
      <c r="O86" s="90">
        <v>654.7546372767856</v>
      </c>
      <c r="P86" s="90">
        <v>3669.624958623694</v>
      </c>
    </row>
    <row r="87" spans="2:16" ht="12.75">
      <c r="B87" s="88" t="s">
        <v>17</v>
      </c>
      <c r="C87" s="1" t="s">
        <v>4</v>
      </c>
      <c r="D87" s="90">
        <v>36532.93227351917</v>
      </c>
      <c r="E87" s="90">
        <v>6262.45862369338</v>
      </c>
      <c r="F87" s="90">
        <v>8162.320884146343</v>
      </c>
      <c r="G87" s="90">
        <v>5711.540722996516</v>
      </c>
      <c r="H87" s="90">
        <v>16396.6131315331</v>
      </c>
      <c r="I87" s="3"/>
      <c r="J87" s="88" t="s">
        <v>76</v>
      </c>
      <c r="K87" s="1" t="s">
        <v>74</v>
      </c>
      <c r="L87" s="90">
        <v>36532.93227351917</v>
      </c>
      <c r="M87" s="90">
        <v>6262.45862369338</v>
      </c>
      <c r="N87" s="90">
        <v>8162.320884146343</v>
      </c>
      <c r="O87" s="90">
        <v>5711.540722996516</v>
      </c>
      <c r="P87" s="90">
        <v>16396.6131315331</v>
      </c>
    </row>
    <row r="88" spans="2:16" ht="13.5" thickBot="1">
      <c r="B88" s="88"/>
      <c r="C88" s="1" t="s">
        <v>5</v>
      </c>
      <c r="D88" s="90"/>
      <c r="E88" s="90">
        <v>1549.5547657066638</v>
      </c>
      <c r="F88" s="90">
        <v>1396.63493706446</v>
      </c>
      <c r="G88" s="90">
        <v>1071.2828140788329</v>
      </c>
      <c r="H88" s="90">
        <v>4812.142198824042</v>
      </c>
      <c r="I88" s="3"/>
      <c r="J88" s="88"/>
      <c r="K88" s="1" t="s">
        <v>73</v>
      </c>
      <c r="L88" s="90"/>
      <c r="M88" s="90">
        <v>1549.5547657066638</v>
      </c>
      <c r="N88" s="90">
        <v>1396.63493706446</v>
      </c>
      <c r="O88" s="90">
        <v>1071.2828140788329</v>
      </c>
      <c r="P88" s="90">
        <v>4812.142198824042</v>
      </c>
    </row>
    <row r="89" spans="2:16" ht="13.5" thickTop="1">
      <c r="B89" s="93" t="s">
        <v>18</v>
      </c>
      <c r="C89" s="80" t="s">
        <v>4</v>
      </c>
      <c r="D89" s="81">
        <v>63871</v>
      </c>
      <c r="E89" s="81">
        <v>7714.2150751306635</v>
      </c>
      <c r="F89" s="81">
        <v>10468.806347996517</v>
      </c>
      <c r="G89" s="81">
        <v>7387.9784952090595</v>
      </c>
      <c r="H89" s="81">
        <v>38300.06497713415</v>
      </c>
      <c r="I89" s="3"/>
      <c r="J89" s="93" t="s">
        <v>75</v>
      </c>
      <c r="K89" s="80" t="s">
        <v>74</v>
      </c>
      <c r="L89" s="81">
        <v>63871</v>
      </c>
      <c r="M89" s="81">
        <v>7714.2150751306635</v>
      </c>
      <c r="N89" s="81">
        <v>10468.806347996517</v>
      </c>
      <c r="O89" s="81">
        <v>7387.9784952090595</v>
      </c>
      <c r="P89" s="81">
        <v>38300.06497713415</v>
      </c>
    </row>
    <row r="90" spans="2:16" ht="13.5" thickBot="1">
      <c r="B90" s="76"/>
      <c r="C90" s="82" t="s">
        <v>5</v>
      </c>
      <c r="D90" s="83"/>
      <c r="E90" s="83">
        <v>2577.1849523151677</v>
      </c>
      <c r="F90" s="83">
        <v>2291.906118140244</v>
      </c>
      <c r="G90" s="83">
        <v>1858.308806034952</v>
      </c>
      <c r="H90" s="83">
        <v>8811.871611389373</v>
      </c>
      <c r="I90" s="3"/>
      <c r="J90" s="76"/>
      <c r="K90" s="82" t="s">
        <v>73</v>
      </c>
      <c r="L90" s="83"/>
      <c r="M90" s="83">
        <v>2577.1849523151677</v>
      </c>
      <c r="N90" s="83">
        <v>2291.906118140244</v>
      </c>
      <c r="O90" s="83">
        <v>1858.308806034952</v>
      </c>
      <c r="P90" s="83">
        <v>8811.871611389373</v>
      </c>
    </row>
    <row r="91" spans="2:16" ht="14.25" thickBot="1" thickTop="1">
      <c r="B91" s="91" t="s">
        <v>19</v>
      </c>
      <c r="C91" s="91"/>
      <c r="D91" s="83"/>
      <c r="E91" s="83">
        <v>10291.40002744583</v>
      </c>
      <c r="F91" s="83">
        <v>12760.712466136762</v>
      </c>
      <c r="G91" s="83">
        <v>9246.287301244012</v>
      </c>
      <c r="H91" s="83">
        <v>47111.936588523524</v>
      </c>
      <c r="I91" s="3"/>
      <c r="J91" s="91" t="s">
        <v>72</v>
      </c>
      <c r="K91" s="91"/>
      <c r="L91" s="83"/>
      <c r="M91" s="83">
        <v>10291.40002744583</v>
      </c>
      <c r="N91" s="83">
        <v>12760.712466136762</v>
      </c>
      <c r="O91" s="83">
        <v>9246.287301244012</v>
      </c>
      <c r="P91" s="83">
        <v>47111.936588523524</v>
      </c>
    </row>
    <row r="92" spans="2:16" ht="13.5" thickTop="1">
      <c r="B92" s="85" t="s">
        <v>20</v>
      </c>
      <c r="C92" s="85"/>
      <c r="D92" s="68"/>
      <c r="E92" s="68"/>
      <c r="F92" s="68"/>
      <c r="G92" s="68"/>
      <c r="H92" s="68"/>
      <c r="J92" s="69" t="s">
        <v>71</v>
      </c>
      <c r="K92" s="69"/>
      <c r="L92" s="70"/>
      <c r="M92" s="70"/>
      <c r="N92" s="70"/>
      <c r="O92" s="70"/>
      <c r="P92" s="70"/>
    </row>
  </sheetData>
  <mergeCells count="10">
    <mergeCell ref="J36:J37"/>
    <mergeCell ref="B36:B37"/>
    <mergeCell ref="J65:J66"/>
    <mergeCell ref="B65:B66"/>
    <mergeCell ref="J5:P5"/>
    <mergeCell ref="J7:J8"/>
    <mergeCell ref="B4:H4"/>
    <mergeCell ref="B5:H5"/>
    <mergeCell ref="B7:B8"/>
    <mergeCell ref="J4:P4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u02011</dc:creator>
  <cp:keywords/>
  <dc:description/>
  <cp:lastModifiedBy>u00272</cp:lastModifiedBy>
  <cp:lastPrinted>2010-05-13T11:44:51Z</cp:lastPrinted>
  <dcterms:created xsi:type="dcterms:W3CDTF">2009-03-25T15:10:05Z</dcterms:created>
  <dcterms:modified xsi:type="dcterms:W3CDTF">2010-05-13T11:47:10Z</dcterms:modified>
  <cp:category/>
  <cp:version/>
  <cp:contentType/>
  <cp:contentStatus/>
</cp:coreProperties>
</file>