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2160" windowWidth="9420" windowHeight="4500" activeTab="0"/>
  </bookViews>
  <sheets>
    <sheet name="7_1" sheetId="1" r:id="rId1"/>
    <sheet name="7_2" sheetId="2" r:id="rId2"/>
  </sheets>
  <definedNames>
    <definedName name="graf" hidden="1">{#N/A,#N/A,TRUE,"Tab0201";#N/A,#N/A,TRUE,"Tab0202";#N/A,#N/A,TRUE,"Tab0203"}</definedName>
    <definedName name="graf007" hidden="1">{#N/A,#N/A,TRUE,"Tab0201";#N/A,#N/A,TRUE,"Tab0202";#N/A,#N/A,TRUE,"Tab0203"}</definedName>
    <definedName name="graf06" hidden="1">{#N/A,#N/A,TRUE,"Tab0201";#N/A,#N/A,TRUE,"Tab0202";#N/A,#N/A,TRUE,"Tab0203"}</definedName>
    <definedName name="_xlnm.Print_Area" localSheetId="0">'7_1'!$B$1:$G$108</definedName>
    <definedName name="portfolia" hidden="1">{#N/A,#N/A,TRUE,"Tab0201";#N/A,#N/A,TRUE,"Tab0202";#N/A,#N/A,TRUE,"Tab0203"}</definedName>
    <definedName name="tab06" hidden="1">{#N/A,#N/A,TRUE,"Tab0201";#N/A,#N/A,TRUE,"Tab0202";#N/A,#N/A,TRUE,"Tab0203"}</definedName>
    <definedName name="vrn.tab05" hidden="1">{#N/A,#N/A,TRUE,"Tab0201";#N/A,#N/A,TRUE,"Tab0202";#N/A,#N/A,TRUE,"Tab0203"}</definedName>
    <definedName name="wrn.ab04" hidden="1">{#N/A,#N/A,TRUE,"Tab0201";#N/A,#N/A,TRUE,"Tab0202";#N/A,#N/A,TRUE,"Tab0203"}</definedName>
    <definedName name="wrn.Tab02." hidden="1">{#N/A,#N/A,TRUE,"Tab0201";#N/A,#N/A,TRUE,"Tab0202";#N/A,#N/A,TRUE,"Tab0203"}</definedName>
    <definedName name="wrn.Tab03" hidden="1">{#N/A,#N/A,TRUE,"Tab0201";#N/A,#N/A,TRUE,"Tab0202";#N/A,#N/A,TRUE,"Tab0203"}</definedName>
    <definedName name="wrn.Tab0305" hidden="1">{#N/A,#N/A,TRUE,"Tab0201";#N/A,#N/A,TRUE,"Tab0202";#N/A,#N/A,TRUE,"Tab0203"}</definedName>
    <definedName name="wrn.tab06" hidden="1">{#N/A,#N/A,TRUE,"Tab0201";#N/A,#N/A,TRUE,"Tab0202";#N/A,#N/A,TRUE,"Tab0203"}</definedName>
  </definedNames>
  <calcPr fullCalcOnLoad="1"/>
</workbook>
</file>

<file path=xl/sharedStrings.xml><?xml version="1.0" encoding="utf-8"?>
<sst xmlns="http://schemas.openxmlformats.org/spreadsheetml/2006/main" count="726" uniqueCount="321">
  <si>
    <t>Equity securities</t>
  </si>
  <si>
    <t>Eurostat/ OECD</t>
  </si>
  <si>
    <t>Geografické a ekonomické zóny</t>
  </si>
  <si>
    <t>A1</t>
  </si>
  <si>
    <t>CELKEM SVĚT</t>
  </si>
  <si>
    <t>E1</t>
  </si>
  <si>
    <t>EVROPA</t>
  </si>
  <si>
    <t>z toho</t>
  </si>
  <si>
    <t>BE</t>
  </si>
  <si>
    <t>Belgie</t>
  </si>
  <si>
    <t>DK</t>
  </si>
  <si>
    <t>Dánsko</t>
  </si>
  <si>
    <t>FR</t>
  </si>
  <si>
    <t>Francie</t>
  </si>
  <si>
    <t>IE</t>
  </si>
  <si>
    <t>Irsko</t>
  </si>
  <si>
    <t>IT</t>
  </si>
  <si>
    <t>Itálie</t>
  </si>
  <si>
    <t>LU</t>
  </si>
  <si>
    <t>Lucembursko</t>
  </si>
  <si>
    <t>DE</t>
  </si>
  <si>
    <t>Německo</t>
  </si>
  <si>
    <t>NL</t>
  </si>
  <si>
    <t>Nizozemí</t>
  </si>
  <si>
    <t>PT</t>
  </si>
  <si>
    <t>Portugalsko</t>
  </si>
  <si>
    <t>AT</t>
  </si>
  <si>
    <t>Rakousko</t>
  </si>
  <si>
    <t>ES</t>
  </si>
  <si>
    <t>Španělsko</t>
  </si>
  <si>
    <t>GB</t>
  </si>
  <si>
    <t>Velká Británie</t>
  </si>
  <si>
    <t>CY</t>
  </si>
  <si>
    <t>Kypr</t>
  </si>
  <si>
    <t>HU</t>
  </si>
  <si>
    <t>Maďarsko</t>
  </si>
  <si>
    <t>PL</t>
  </si>
  <si>
    <t>Polsko</t>
  </si>
  <si>
    <t>SI</t>
  </si>
  <si>
    <t>Slovinsko</t>
  </si>
  <si>
    <t>SK</t>
  </si>
  <si>
    <t>Slovensko</t>
  </si>
  <si>
    <t>IS</t>
  </si>
  <si>
    <t>Island</t>
  </si>
  <si>
    <t>CH</t>
  </si>
  <si>
    <t>Švýcarsko</t>
  </si>
  <si>
    <t>E2</t>
  </si>
  <si>
    <t>OSTATNÍ EVROPSKÉ ZEMĚ</t>
  </si>
  <si>
    <t>BG</t>
  </si>
  <si>
    <t>Bulharsko</t>
  </si>
  <si>
    <t>GG</t>
  </si>
  <si>
    <t>Guernsey</t>
  </si>
  <si>
    <t>HR</t>
  </si>
  <si>
    <t>Chorvatsko</t>
  </si>
  <si>
    <t>RO</t>
  </si>
  <si>
    <t>Rumunsko</t>
  </si>
  <si>
    <t>RU</t>
  </si>
  <si>
    <t>Rusko</t>
  </si>
  <si>
    <t>TR</t>
  </si>
  <si>
    <t>Turecko</t>
  </si>
  <si>
    <t>UA</t>
  </si>
  <si>
    <t>Ukrajina</t>
  </si>
  <si>
    <t>E7</t>
  </si>
  <si>
    <t>AMERIKA</t>
  </si>
  <si>
    <t>E8</t>
  </si>
  <si>
    <t>SEVERNÍ AMERIKA</t>
  </si>
  <si>
    <t>CA</t>
  </si>
  <si>
    <t>Kanada</t>
  </si>
  <si>
    <t>US</t>
  </si>
  <si>
    <t>Spojené státy americké</t>
  </si>
  <si>
    <t>E9</t>
  </si>
  <si>
    <t>STŘEDNÍ AMERIKA</t>
  </si>
  <si>
    <t>VG</t>
  </si>
  <si>
    <t>Britské Panenské ostrovy</t>
  </si>
  <si>
    <t>KY</t>
  </si>
  <si>
    <t>Kajmanské ostrovy</t>
  </si>
  <si>
    <t>MX</t>
  </si>
  <si>
    <t>Mexiko</t>
  </si>
  <si>
    <t>F1</t>
  </si>
  <si>
    <t>JIŽNÍ AMERIKA</t>
  </si>
  <si>
    <t>AR</t>
  </si>
  <si>
    <t>Argentina</t>
  </si>
  <si>
    <t>BR</t>
  </si>
  <si>
    <t>Brazílie</t>
  </si>
  <si>
    <t>PE</t>
  </si>
  <si>
    <t>Peru</t>
  </si>
  <si>
    <t>F2</t>
  </si>
  <si>
    <t>ASIE</t>
  </si>
  <si>
    <t>F3</t>
  </si>
  <si>
    <t>ZEMĚ BLÍZKÉHO A STŘEDNÍHO VÝCHODU</t>
  </si>
  <si>
    <t>F6</t>
  </si>
  <si>
    <t>OSTATNÍ ASIJSKÉ ZEMĚ</t>
  </si>
  <si>
    <t>CN</t>
  </si>
  <si>
    <t>Čína</t>
  </si>
  <si>
    <t>HK</t>
  </si>
  <si>
    <t>Hongkong</t>
  </si>
  <si>
    <t>IN</t>
  </si>
  <si>
    <t>Indie</t>
  </si>
  <si>
    <t>JP</t>
  </si>
  <si>
    <t>Japonsko</t>
  </si>
  <si>
    <t>SG</t>
  </si>
  <si>
    <t>Singapur</t>
  </si>
  <si>
    <t>V1</t>
  </si>
  <si>
    <t>EU-27</t>
  </si>
  <si>
    <t>V2</t>
  </si>
  <si>
    <t>Extra EU-27</t>
  </si>
  <si>
    <t xml:space="preserve"> / * - předběžná data</t>
  </si>
  <si>
    <t>Geographical and economic zones</t>
  </si>
  <si>
    <t>EUROPE</t>
  </si>
  <si>
    <t>of which</t>
  </si>
  <si>
    <t>Belgium</t>
  </si>
  <si>
    <t>Denmark</t>
  </si>
  <si>
    <t>France</t>
  </si>
  <si>
    <t>Ireland</t>
  </si>
  <si>
    <t>Luxembourg</t>
  </si>
  <si>
    <t>Germany</t>
  </si>
  <si>
    <t>Netherlands</t>
  </si>
  <si>
    <t>Portugal</t>
  </si>
  <si>
    <t>Austria</t>
  </si>
  <si>
    <t>Spain</t>
  </si>
  <si>
    <t>United Kingdom</t>
  </si>
  <si>
    <t>Cyprus</t>
  </si>
  <si>
    <t>Hungary</t>
  </si>
  <si>
    <t>Poland</t>
  </si>
  <si>
    <t>Slovenia</t>
  </si>
  <si>
    <t>Slovakia</t>
  </si>
  <si>
    <t>Iceland</t>
  </si>
  <si>
    <t>Switzerland</t>
  </si>
  <si>
    <t>OTHER EUROPEAN COUNTRIES</t>
  </si>
  <si>
    <t>Bulgaria</t>
  </si>
  <si>
    <t>Croatia</t>
  </si>
  <si>
    <t>Romania</t>
  </si>
  <si>
    <t>Turkey</t>
  </si>
  <si>
    <t>Ukraine</t>
  </si>
  <si>
    <t>AMERICA</t>
  </si>
  <si>
    <t>Canada</t>
  </si>
  <si>
    <t>Cayman Islands</t>
  </si>
  <si>
    <t>Mexico</t>
  </si>
  <si>
    <t>Brazil</t>
  </si>
  <si>
    <t>ASIA</t>
  </si>
  <si>
    <t>OTHER ASIAN COUNTRIES</t>
  </si>
  <si>
    <t>China</t>
  </si>
  <si>
    <t>Hong Kong</t>
  </si>
  <si>
    <t>India</t>
  </si>
  <si>
    <t>Japan</t>
  </si>
  <si>
    <t>Singapore</t>
  </si>
  <si>
    <t xml:space="preserve"> * - preliminary data</t>
  </si>
  <si>
    <t>FI</t>
  </si>
  <si>
    <t>Finsko</t>
  </si>
  <si>
    <t>GR</t>
  </si>
  <si>
    <t>Řecko</t>
  </si>
  <si>
    <t>SE</t>
  </si>
  <si>
    <t>Švédsko</t>
  </si>
  <si>
    <t>MT</t>
  </si>
  <si>
    <t>Malta</t>
  </si>
  <si>
    <t>NO</t>
  </si>
  <si>
    <t>Norsko</t>
  </si>
  <si>
    <t>GI</t>
  </si>
  <si>
    <t>Gibraltar</t>
  </si>
  <si>
    <t>JE</t>
  </si>
  <si>
    <t>Jersey</t>
  </si>
  <si>
    <t>E4</t>
  </si>
  <si>
    <t>AFRIKA</t>
  </si>
  <si>
    <t>BS</t>
  </si>
  <si>
    <t>Bahamy</t>
  </si>
  <si>
    <t>BM</t>
  </si>
  <si>
    <t>Bermudy</t>
  </si>
  <si>
    <t>PA</t>
  </si>
  <si>
    <t>Panama</t>
  </si>
  <si>
    <t>IL</t>
  </si>
  <si>
    <t>Izrael</t>
  </si>
  <si>
    <t>KZ</t>
  </si>
  <si>
    <t>Kazachstán</t>
  </si>
  <si>
    <t>KR</t>
  </si>
  <si>
    <t>Korejská republika</t>
  </si>
  <si>
    <t>TW</t>
  </si>
  <si>
    <t>Tchaj-wan</t>
  </si>
  <si>
    <t>F7</t>
  </si>
  <si>
    <t>OCEÁNIE A POLÁRNÍ OBLASTI</t>
  </si>
  <si>
    <t>AU</t>
  </si>
  <si>
    <t>Austrálie</t>
  </si>
  <si>
    <t>Finland</t>
  </si>
  <si>
    <t>Greece</t>
  </si>
  <si>
    <t>Sweden</t>
  </si>
  <si>
    <t>Norway</t>
  </si>
  <si>
    <t>AFRICA</t>
  </si>
  <si>
    <t>Bahamas</t>
  </si>
  <si>
    <t>Bermuda</t>
  </si>
  <si>
    <t>Israel</t>
  </si>
  <si>
    <t>Kazakhstan</t>
  </si>
  <si>
    <t>OCEANIA AND POLAR REGIONS</t>
  </si>
  <si>
    <t>Australia</t>
  </si>
  <si>
    <t>v mil. Kč</t>
  </si>
  <si>
    <t>Eurostat/OECD Code</t>
  </si>
  <si>
    <t>majetkové CP</t>
  </si>
  <si>
    <t>dluhopisy dlouhodobé</t>
  </si>
  <si>
    <t>dluhopisy krátkodobé</t>
  </si>
  <si>
    <t>celkem</t>
  </si>
  <si>
    <t> </t>
  </si>
  <si>
    <t>Long-term bonds</t>
  </si>
  <si>
    <t>Short-term bonds</t>
  </si>
  <si>
    <t>Total</t>
  </si>
  <si>
    <t>in CZK millions</t>
  </si>
  <si>
    <t>TOTAL WORLD</t>
  </si>
  <si>
    <t>Italy</t>
  </si>
  <si>
    <t>Russian Federation</t>
  </si>
  <si>
    <t>NORTH AMERICAN COUNTRIES</t>
  </si>
  <si>
    <t>United States</t>
  </si>
  <si>
    <t>CENTRAL AMERICAN COUNTRIES</t>
  </si>
  <si>
    <t>Virgin Islands, British</t>
  </si>
  <si>
    <t>SOUTH AMERICAN COUNTRIES</t>
  </si>
  <si>
    <t>NEAR AND MIDDLE EAST COUNTRIES</t>
  </si>
  <si>
    <t>I3</t>
  </si>
  <si>
    <t>Euro Area (EUR-13)</t>
  </si>
  <si>
    <t>J3</t>
  </si>
  <si>
    <t>Extra Euro Area (EUR-13)</t>
  </si>
  <si>
    <t>Korea, Republic of (South Korea)</t>
  </si>
  <si>
    <t>Taiwan, Province of China</t>
  </si>
  <si>
    <t>AN</t>
  </si>
  <si>
    <t>Nizozemské Antily</t>
  </si>
  <si>
    <t>Netherlands Antilles</t>
  </si>
  <si>
    <t>Argenína</t>
  </si>
  <si>
    <t>IQ</t>
  </si>
  <si>
    <t>Irák</t>
  </si>
  <si>
    <t>Iraq</t>
  </si>
  <si>
    <t>4A</t>
  </si>
  <si>
    <t>Mezinárodní organizace</t>
  </si>
  <si>
    <t>International organisations</t>
  </si>
  <si>
    <t>BB</t>
  </si>
  <si>
    <t>Barbados</t>
  </si>
  <si>
    <t>EG</t>
  </si>
  <si>
    <t>Egypt</t>
  </si>
  <si>
    <t>MH</t>
  </si>
  <si>
    <t>Republika Marshallovy ostrovy</t>
  </si>
  <si>
    <t>Marshall Islands</t>
  </si>
  <si>
    <t>ZA</t>
  </si>
  <si>
    <t>Jihoafrická republika</t>
  </si>
  <si>
    <t>South Africa</t>
  </si>
  <si>
    <t>MU</t>
  </si>
  <si>
    <t>Mauricius</t>
  </si>
  <si>
    <t>VN</t>
  </si>
  <si>
    <t>Vietnam</t>
  </si>
  <si>
    <t>Viet Nam</t>
  </si>
  <si>
    <t>BI</t>
  </si>
  <si>
    <t>Burundi</t>
  </si>
  <si>
    <t>TH</t>
  </si>
  <si>
    <t>Thajsko</t>
  </si>
  <si>
    <t>Thailand</t>
  </si>
  <si>
    <t>VE</t>
  </si>
  <si>
    <t>Venezuela</t>
  </si>
  <si>
    <t>AG</t>
  </si>
  <si>
    <t>Antigua a Barbuda</t>
  </si>
  <si>
    <t>Antigua and Barbuda</t>
  </si>
  <si>
    <t>STAV PORTFOLIOVÝCH INVESTIC REZIDENTŮ V ZAHRANIČÍ k 31.12.2009</t>
  </si>
  <si>
    <t>RESIDENTS´ PORTFOLIO INVESTMENT ABROAD AS AT 31 DECEMBER 2009*</t>
  </si>
  <si>
    <t>ID</t>
  </si>
  <si>
    <t>Indonesie</t>
  </si>
  <si>
    <t>Indonesia</t>
  </si>
  <si>
    <t>LI</t>
  </si>
  <si>
    <t>Liechtenstein</t>
  </si>
  <si>
    <t>Lichtenštejnsko</t>
  </si>
  <si>
    <t>LR</t>
  </si>
  <si>
    <t>Liberie</t>
  </si>
  <si>
    <t>Liberia</t>
  </si>
  <si>
    <t>PG</t>
  </si>
  <si>
    <t>Papua Nová Guinea</t>
  </si>
  <si>
    <t>Papua New Guinea</t>
  </si>
  <si>
    <t>UY</t>
  </si>
  <si>
    <t>Uruguay</t>
  </si>
  <si>
    <t>AE</t>
  </si>
  <si>
    <t xml:space="preserve">Spojené arabské emiráty </t>
  </si>
  <si>
    <t>United Arab Emirates</t>
  </si>
  <si>
    <t>JM</t>
  </si>
  <si>
    <t>Jamajka</t>
  </si>
  <si>
    <t>Jamaica</t>
  </si>
  <si>
    <t>I5</t>
  </si>
  <si>
    <t>Eurozóna (EUR-16)</t>
  </si>
  <si>
    <t>J5</t>
  </si>
  <si>
    <t>Mimo eurozónu (EUR-16)</t>
  </si>
  <si>
    <t>Příloha č. 7/2</t>
  </si>
  <si>
    <t>Annex 7/2</t>
  </si>
  <si>
    <t>STAV INVESTIC NEREZIDENTŮ DO CENNÝCH PAPÍRŮ EMITOVANÝCH ČESKÝMI SUBJEKTY K  31.12.2009*</t>
  </si>
  <si>
    <t>THE STOCK OF NON-RESIDENTS' INVESTMENT IN SECURITIES ISSUED BY CZECH ENTITIES AS AT 31 DECEMBER 2009*</t>
  </si>
  <si>
    <t>EE</t>
  </si>
  <si>
    <t>Estonsko</t>
  </si>
  <si>
    <t>Estonia</t>
  </si>
  <si>
    <t>LT</t>
  </si>
  <si>
    <t>Litevská republika</t>
  </si>
  <si>
    <t>Lithuania</t>
  </si>
  <si>
    <t>LV</t>
  </si>
  <si>
    <t>Lotyššká republika</t>
  </si>
  <si>
    <t>Latvia</t>
  </si>
  <si>
    <t>AL</t>
  </si>
  <si>
    <t>Albánská republika</t>
  </si>
  <si>
    <t>Albania</t>
  </si>
  <si>
    <t xml:space="preserve">BY </t>
  </si>
  <si>
    <t>Bělorusko</t>
  </si>
  <si>
    <t>Belarus</t>
  </si>
  <si>
    <t>MK</t>
  </si>
  <si>
    <t>Bývalá jugoslávská republika Makedonie</t>
  </si>
  <si>
    <t>Macedonia</t>
  </si>
  <si>
    <t>RS</t>
  </si>
  <si>
    <t>Srbsko</t>
  </si>
  <si>
    <t>Serbia</t>
  </si>
  <si>
    <t>AF</t>
  </si>
  <si>
    <t>Afganistán</t>
  </si>
  <si>
    <t>Afganistan</t>
  </si>
  <si>
    <t>MY</t>
  </si>
  <si>
    <t>Malajsie</t>
  </si>
  <si>
    <t>Malaysia</t>
  </si>
  <si>
    <t>Z8</t>
  </si>
  <si>
    <t>Mimo EU nepřiřazeno (proměnlivá skladba)</t>
  </si>
  <si>
    <t>Extra EU not allocated (changing composition)</t>
  </si>
  <si>
    <t>Poznámky:</t>
  </si>
  <si>
    <t xml:space="preserve"> - teritoriální členění je uvedeno za cenné papíry emitované českými subjekty</t>
  </si>
  <si>
    <t>Notes:</t>
  </si>
  <si>
    <t xml:space="preserve"> - territorial breakdown is provided for securities issued by Czech entities</t>
  </si>
  <si>
    <t xml:space="preserve"> - v položce Z8 jsou uvedeny emise v zahraničí</t>
  </si>
  <si>
    <t xml:space="preserve"> - the Z8 includes bonds issued abroad</t>
  </si>
  <si>
    <t>Příloha č. 7/1</t>
  </si>
  <si>
    <t>Annex 7/1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</si>
</sst>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_)"/>
    <numFmt numFmtId="182" formatCode="#,##0.0;\-#,##0.0;0.0"/>
    <numFmt numFmtId="183" formatCode="0.0"/>
    <numFmt numFmtId="184" formatCode="0.0_)"/>
    <numFmt numFmtId="185" formatCode=";;;"/>
    <numFmt numFmtId="186" formatCode="#,##0.0_);\(#,##0.0\)"/>
    <numFmt numFmtId="187" formatCode="#,##0_);\(#,##0\)"/>
    <numFmt numFmtId="188" formatCode="0.0%"/>
    <numFmt numFmtId="189" formatCode="0.000"/>
    <numFmt numFmtId="190" formatCode="0_)"/>
    <numFmt numFmtId="191" formatCode="[$-405]d\.\ mmmm\ yyyy"/>
    <numFmt numFmtId="192" formatCode="#,##0.000"/>
    <numFmt numFmtId="193" formatCode="_-* #,##0\ &quot;F&quot;_-;\-* #,##0\ &quot;F&quot;_-;_-* &quot;-&quot;\ &quot;F&quot;_-;_-@_-"/>
    <numFmt numFmtId="194" formatCode="_-* #,##0\ _F_-;\-* #,##0\ _F_-;_-* &quot;-&quot;\ _F_-;_-@_-"/>
    <numFmt numFmtId="195" formatCode="_-* #,##0.00\ &quot;F&quot;_-;\-* #,##0.00\ &quot;F&quot;_-;_-* &quot;-&quot;??\ &quot;F&quot;_-;_-@_-"/>
    <numFmt numFmtId="196" formatCode="_-* #,##0.00\ _F_-;\-* #,##0.00\ _F_-;_-* &quot;-&quot;??\ _F_-;_-@_-"/>
    <numFmt numFmtId="197" formatCode="_-* #,##0.0\ _K_č_-;\-* #,##0.0\ _K_č_-;_-* &quot;-&quot;??\ _K_č_-;_-@_-"/>
    <numFmt numFmtId="198" formatCode="#"/>
    <numFmt numFmtId="199" formatCode="&quot;Yes&quot;;&quot;Yes&quot;;&quot;No&quot;"/>
    <numFmt numFmtId="200" formatCode="&quot;True&quot;;&quot;True&quot;;&quot;False&quot;"/>
    <numFmt numFmtId="201" formatCode="&quot;On&quot;;&quot;On&quot;;&quot;Off&quot;"/>
  </numFmts>
  <fonts count="9">
    <font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sz val="8"/>
      <name val="Arial CE"/>
      <family val="0"/>
    </font>
    <font>
      <u val="single"/>
      <sz val="8.7"/>
      <color indexed="12"/>
      <name val="Arial CE"/>
      <family val="0"/>
    </font>
    <font>
      <u val="single"/>
      <sz val="8.7"/>
      <color indexed="36"/>
      <name val="Arial CE"/>
      <family val="0"/>
    </font>
    <font>
      <b/>
      <sz val="10"/>
      <name val="Arial"/>
      <family val="2"/>
    </font>
    <font>
      <sz val="12"/>
      <name val="Arial CE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184" fontId="7" fillId="0" borderId="0">
      <alignment/>
      <protection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184" fontId="6" fillId="0" borderId="0" xfId="23" applyFont="1">
      <alignment/>
      <protection/>
    </xf>
    <xf numFmtId="0" fontId="0" fillId="0" borderId="0" xfId="21" applyFont="1" applyFill="1">
      <alignment/>
      <protection/>
    </xf>
    <xf numFmtId="0" fontId="0" fillId="0" borderId="0" xfId="0" applyFont="1" applyAlignment="1">
      <alignment/>
    </xf>
    <xf numFmtId="180" fontId="0" fillId="0" borderId="1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180" fontId="0" fillId="0" borderId="2" xfId="0" applyNumberFormat="1" applyFont="1" applyBorder="1" applyAlignment="1">
      <alignment horizontal="center" vertical="center" wrapText="1"/>
    </xf>
    <xf numFmtId="180" fontId="0" fillId="0" borderId="3" xfId="0" applyNumberFormat="1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/>
    </xf>
    <xf numFmtId="180" fontId="0" fillId="0" borderId="1" xfId="0" applyNumberFormat="1" applyFont="1" applyFill="1" applyBorder="1" applyAlignment="1">
      <alignment horizontal="centerContinuous"/>
    </xf>
    <xf numFmtId="0" fontId="0" fillId="0" borderId="3" xfId="0" applyFont="1" applyFill="1" applyBorder="1" applyAlignment="1">
      <alignment horizontal="center" vertical="center"/>
    </xf>
    <xf numFmtId="180" fontId="0" fillId="0" borderId="2" xfId="0" applyNumberFormat="1" applyFont="1" applyFill="1" applyBorder="1" applyAlignment="1">
      <alignment vertical="center"/>
    </xf>
    <xf numFmtId="180" fontId="0" fillId="0" borderId="4" xfId="0" applyNumberFormat="1" applyFont="1" applyFill="1" applyBorder="1" applyAlignment="1">
      <alignment horizontal="center" vertical="center" wrapText="1"/>
    </xf>
    <xf numFmtId="180" fontId="0" fillId="0" borderId="2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/>
    </xf>
    <xf numFmtId="180" fontId="0" fillId="0" borderId="5" xfId="0" applyNumberFormat="1" applyFont="1" applyFill="1" applyBorder="1" applyAlignment="1">
      <alignment vertical="center"/>
    </xf>
    <xf numFmtId="180" fontId="0" fillId="0" borderId="5" xfId="0" applyNumberFormat="1" applyFont="1" applyFill="1" applyBorder="1" applyAlignment="1">
      <alignment wrapText="1"/>
    </xf>
    <xf numFmtId="180" fontId="0" fillId="0" borderId="6" xfId="0" applyNumberFormat="1" applyFont="1" applyFill="1" applyBorder="1" applyAlignment="1">
      <alignment wrapText="1"/>
    </xf>
    <xf numFmtId="180" fontId="0" fillId="0" borderId="3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Continuous" vertical="top" wrapText="1"/>
    </xf>
    <xf numFmtId="0" fontId="0" fillId="0" borderId="0" xfId="0" applyFont="1" applyBorder="1" applyAlignment="1">
      <alignment horizontal="centerContinuous" vertical="center" wrapText="1"/>
    </xf>
    <xf numFmtId="180" fontId="0" fillId="0" borderId="0" xfId="0" applyNumberFormat="1" applyFont="1" applyBorder="1" applyAlignment="1">
      <alignment horizontal="centerContinuous" vertical="center" wrapText="1"/>
    </xf>
    <xf numFmtId="0" fontId="0" fillId="0" borderId="3" xfId="21" applyFont="1" applyFill="1" applyBorder="1">
      <alignment/>
      <protection/>
    </xf>
    <xf numFmtId="0" fontId="0" fillId="0" borderId="3" xfId="21" applyFont="1" applyFill="1" applyBorder="1" applyAlignment="1" quotePrefix="1">
      <alignment horizontal="center" vertical="top"/>
      <protection/>
    </xf>
    <xf numFmtId="0" fontId="0" fillId="0" borderId="0" xfId="21" applyFont="1" applyFill="1" applyBorder="1" applyAlignment="1">
      <alignment horizontal="left" vertical="top" indent="1"/>
      <protection/>
    </xf>
    <xf numFmtId="0" fontId="0" fillId="0" borderId="0" xfId="21" applyFont="1" applyFill="1" applyBorder="1" applyAlignment="1">
      <alignment horizontal="left" vertical="top" wrapText="1" indent="1"/>
      <protection/>
    </xf>
    <xf numFmtId="0" fontId="0" fillId="0" borderId="3" xfId="21" applyFont="1" applyFill="1" applyBorder="1" applyAlignment="1">
      <alignment horizontal="center"/>
      <protection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3" xfId="21" applyFont="1" applyFill="1" applyBorder="1" applyAlignment="1">
      <alignment horizontal="center" vertical="top"/>
      <protection/>
    </xf>
    <xf numFmtId="180" fontId="0" fillId="0" borderId="0" xfId="0" applyNumberFormat="1" applyFont="1" applyAlignment="1">
      <alignment/>
    </xf>
    <xf numFmtId="180" fontId="0" fillId="2" borderId="1" xfId="0" applyNumberFormat="1" applyFont="1" applyFill="1" applyBorder="1" applyAlignment="1">
      <alignment/>
    </xf>
    <xf numFmtId="180" fontId="0" fillId="2" borderId="2" xfId="0" applyNumberFormat="1" applyFont="1" applyFill="1" applyBorder="1" applyAlignment="1">
      <alignment/>
    </xf>
    <xf numFmtId="180" fontId="0" fillId="0" borderId="0" xfId="0" applyNumberFormat="1" applyFont="1" applyAlignment="1">
      <alignment/>
    </xf>
    <xf numFmtId="0" fontId="0" fillId="0" borderId="8" xfId="21" applyFont="1" applyFill="1" applyBorder="1" applyAlignment="1">
      <alignment horizontal="left" vertical="top" wrapText="1"/>
      <protection/>
    </xf>
    <xf numFmtId="0" fontId="0" fillId="0" borderId="8" xfId="21" applyFont="1" applyFill="1" applyBorder="1" applyAlignment="1">
      <alignment horizontal="left" vertical="top" indent="1"/>
      <protection/>
    </xf>
    <xf numFmtId="0" fontId="0" fillId="0" borderId="8" xfId="21" applyFont="1" applyFill="1" applyBorder="1" applyAlignment="1">
      <alignment horizontal="left" vertical="top" wrapText="1" indent="1"/>
      <protection/>
    </xf>
    <xf numFmtId="0" fontId="0" fillId="0" borderId="5" xfId="21" applyFont="1" applyFill="1" applyBorder="1" applyAlignment="1" quotePrefix="1">
      <alignment horizontal="center" vertical="top"/>
      <protection/>
    </xf>
    <xf numFmtId="0" fontId="0" fillId="0" borderId="9" xfId="21" applyFont="1" applyFill="1" applyBorder="1" applyAlignment="1">
      <alignment horizontal="left" vertical="top" wrapText="1"/>
      <protection/>
    </xf>
    <xf numFmtId="0" fontId="0" fillId="0" borderId="5" xfId="21" applyFont="1" applyFill="1" applyBorder="1">
      <alignment/>
      <protection/>
    </xf>
    <xf numFmtId="0" fontId="0" fillId="0" borderId="6" xfId="21" applyFont="1" applyFill="1" applyBorder="1">
      <alignment/>
      <protection/>
    </xf>
    <xf numFmtId="0" fontId="0" fillId="0" borderId="1" xfId="21" applyFont="1" applyFill="1" applyBorder="1" applyAlignment="1" quotePrefix="1">
      <alignment horizontal="center" vertical="top"/>
      <protection/>
    </xf>
    <xf numFmtId="0" fontId="0" fillId="0" borderId="1" xfId="21" applyFont="1" applyFill="1" applyBorder="1" applyAlignment="1">
      <alignment horizontal="left" vertical="top" wrapText="1"/>
      <protection/>
    </xf>
    <xf numFmtId="0" fontId="0" fillId="0" borderId="1" xfId="21" applyFont="1" applyFill="1" applyBorder="1" applyAlignment="1">
      <alignment horizontal="center"/>
      <protection/>
    </xf>
    <xf numFmtId="0" fontId="0" fillId="0" borderId="1" xfId="21" applyFont="1" applyFill="1" applyBorder="1" applyAlignment="1">
      <alignment horizontal="left" vertical="top" indent="1"/>
      <protection/>
    </xf>
    <xf numFmtId="0" fontId="0" fillId="0" borderId="2" xfId="21" applyFont="1" applyFill="1" applyBorder="1" applyAlignment="1" quotePrefix="1">
      <alignment horizontal="center" vertical="top"/>
      <protection/>
    </xf>
    <xf numFmtId="0" fontId="0" fillId="0" borderId="10" xfId="21" applyFont="1" applyFill="1" applyBorder="1" applyAlignment="1">
      <alignment horizontal="left" vertical="top" wrapText="1" indent="1"/>
      <protection/>
    </xf>
    <xf numFmtId="0" fontId="0" fillId="0" borderId="9" xfId="21" applyFont="1" applyFill="1" applyBorder="1" applyAlignment="1">
      <alignment horizontal="left" vertical="top" wrapText="1" indent="1"/>
      <protection/>
    </xf>
    <xf numFmtId="0" fontId="0" fillId="0" borderId="11" xfId="21" applyFont="1" applyFill="1" applyBorder="1" applyAlignment="1">
      <alignment horizontal="left" vertical="top" wrapText="1"/>
      <protection/>
    </xf>
    <xf numFmtId="0" fontId="0" fillId="0" borderId="11" xfId="21" applyFont="1" applyFill="1" applyBorder="1" applyAlignment="1">
      <alignment horizontal="left" vertical="top" indent="1"/>
      <protection/>
    </xf>
    <xf numFmtId="0" fontId="0" fillId="0" borderId="10" xfId="21" applyFont="1" applyFill="1" applyBorder="1" applyAlignment="1">
      <alignment horizontal="left" vertical="top" wrapText="1"/>
      <protection/>
    </xf>
    <xf numFmtId="180" fontId="0" fillId="2" borderId="5" xfId="0" applyNumberFormat="1" applyFont="1" applyFill="1" applyBorder="1" applyAlignment="1">
      <alignment/>
    </xf>
    <xf numFmtId="180" fontId="0" fillId="2" borderId="3" xfId="0" applyNumberFormat="1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180" fontId="0" fillId="0" borderId="0" xfId="0" applyNumberFormat="1" applyFont="1" applyFill="1" applyBorder="1" applyAlignment="1">
      <alignment/>
    </xf>
    <xf numFmtId="180" fontId="0" fillId="2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2" borderId="0" xfId="0" applyNumberFormat="1" applyFont="1" applyFill="1" applyBorder="1" applyAlignment="1">
      <alignment/>
    </xf>
    <xf numFmtId="0" fontId="6" fillId="0" borderId="0" xfId="22" applyFont="1" applyFill="1" applyAlignment="1">
      <alignment vertical="center"/>
      <protection/>
    </xf>
    <xf numFmtId="0" fontId="6" fillId="0" borderId="0" xfId="0" applyFont="1" applyAlignment="1">
      <alignment/>
    </xf>
    <xf numFmtId="180" fontId="6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/>
    </xf>
    <xf numFmtId="180" fontId="6" fillId="0" borderId="0" xfId="0" applyNumberFormat="1" applyFont="1" applyAlignment="1">
      <alignment horizontal="centerContinuous"/>
    </xf>
    <xf numFmtId="0" fontId="6" fillId="0" borderId="0" xfId="0" applyFont="1" applyBorder="1" applyAlignment="1">
      <alignment vertical="center"/>
    </xf>
    <xf numFmtId="0" fontId="0" fillId="0" borderId="5" xfId="21" applyFont="1" applyFill="1" applyBorder="1" applyAlignment="1">
      <alignment horizontal="center" vertical="top"/>
      <protection/>
    </xf>
    <xf numFmtId="180" fontId="0" fillId="2" borderId="1" xfId="0" applyNumberFormat="1" applyFont="1" applyFill="1" applyBorder="1" applyAlignment="1">
      <alignment/>
    </xf>
    <xf numFmtId="180" fontId="0" fillId="0" borderId="2" xfId="0" applyNumberFormat="1" applyFont="1" applyBorder="1" applyAlignment="1">
      <alignment/>
    </xf>
    <xf numFmtId="180" fontId="0" fillId="2" borderId="2" xfId="0" applyNumberFormat="1" applyFont="1" applyFill="1" applyBorder="1" applyAlignment="1">
      <alignment/>
    </xf>
    <xf numFmtId="180" fontId="0" fillId="0" borderId="4" xfId="0" applyNumberFormat="1" applyFont="1" applyFill="1" applyBorder="1" applyAlignment="1">
      <alignment/>
    </xf>
    <xf numFmtId="180" fontId="0" fillId="0" borderId="12" xfId="0" applyNumberFormat="1" applyFont="1" applyFill="1" applyBorder="1" applyAlignment="1">
      <alignment/>
    </xf>
    <xf numFmtId="180" fontId="0" fillId="2" borderId="3" xfId="0" applyNumberFormat="1" applyFont="1" applyFill="1" applyBorder="1" applyAlignment="1">
      <alignment/>
    </xf>
    <xf numFmtId="180" fontId="0" fillId="0" borderId="12" xfId="0" applyNumberFormat="1" applyFont="1" applyFill="1" applyBorder="1" applyAlignment="1">
      <alignment/>
    </xf>
    <xf numFmtId="180" fontId="0" fillId="0" borderId="0" xfId="0" applyNumberFormat="1" applyFont="1" applyAlignment="1">
      <alignment/>
    </xf>
    <xf numFmtId="180" fontId="0" fillId="0" borderId="6" xfId="0" applyNumberFormat="1" applyFont="1" applyFill="1" applyBorder="1" applyAlignment="1">
      <alignment/>
    </xf>
    <xf numFmtId="180" fontId="0" fillId="0" borderId="5" xfId="0" applyNumberFormat="1" applyFont="1" applyFill="1" applyBorder="1" applyAlignment="1">
      <alignment/>
    </xf>
    <xf numFmtId="180" fontId="0" fillId="0" borderId="2" xfId="0" applyNumberFormat="1" applyFont="1" applyFill="1" applyBorder="1" applyAlignment="1">
      <alignment/>
    </xf>
    <xf numFmtId="180" fontId="0" fillId="0" borderId="3" xfId="0" applyNumberFormat="1" applyFont="1" applyFill="1" applyBorder="1" applyAlignment="1">
      <alignment/>
    </xf>
    <xf numFmtId="180" fontId="0" fillId="2" borderId="5" xfId="0" applyNumberFormat="1" applyFont="1" applyFill="1" applyBorder="1" applyAlignment="1">
      <alignment/>
    </xf>
    <xf numFmtId="180" fontId="0" fillId="0" borderId="3" xfId="0" applyNumberFormat="1" applyFont="1" applyFill="1" applyBorder="1" applyAlignment="1">
      <alignment/>
    </xf>
    <xf numFmtId="180" fontId="0" fillId="0" borderId="7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13" xfId="0" applyNumberFormat="1" applyFont="1" applyFill="1" applyBorder="1" applyAlignment="1">
      <alignment/>
    </xf>
    <xf numFmtId="180" fontId="0" fillId="0" borderId="1" xfId="0" applyNumberFormat="1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Continuous"/>
    </xf>
    <xf numFmtId="180" fontId="0" fillId="0" borderId="1" xfId="0" applyNumberFormat="1" applyFont="1" applyBorder="1" applyAlignment="1">
      <alignment horizontal="centerContinuous"/>
    </xf>
    <xf numFmtId="180" fontId="0" fillId="0" borderId="10" xfId="0" applyNumberFormat="1" applyFont="1" applyBorder="1" applyAlignment="1">
      <alignment horizontal="center" vertical="center"/>
    </xf>
    <xf numFmtId="180" fontId="0" fillId="0" borderId="2" xfId="0" applyNumberFormat="1" applyFont="1" applyBorder="1" applyAlignment="1">
      <alignment horizontal="center" wrapText="1"/>
    </xf>
    <xf numFmtId="180" fontId="0" fillId="0" borderId="4" xfId="0" applyNumberFormat="1" applyFont="1" applyBorder="1" applyAlignment="1">
      <alignment horizontal="center" wrapText="1"/>
    </xf>
    <xf numFmtId="180" fontId="0" fillId="0" borderId="9" xfId="0" applyNumberFormat="1" applyFont="1" applyBorder="1" applyAlignment="1">
      <alignment vertical="center"/>
    </xf>
    <xf numFmtId="180" fontId="0" fillId="0" borderId="5" xfId="0" applyNumberFormat="1" applyFont="1" applyBorder="1" applyAlignment="1">
      <alignment wrapText="1"/>
    </xf>
    <xf numFmtId="180" fontId="0" fillId="0" borderId="6" xfId="0" applyNumberFormat="1" applyFont="1" applyBorder="1" applyAlignment="1">
      <alignment wrapText="1"/>
    </xf>
    <xf numFmtId="180" fontId="0" fillId="2" borderId="1" xfId="0" applyNumberFormat="1" applyFont="1" applyFill="1" applyBorder="1" applyAlignment="1">
      <alignment/>
    </xf>
    <xf numFmtId="180" fontId="0" fillId="0" borderId="2" xfId="0" applyNumberFormat="1" applyFont="1" applyBorder="1" applyAlignment="1">
      <alignment/>
    </xf>
    <xf numFmtId="180" fontId="0" fillId="0" borderId="4" xfId="0" applyNumberFormat="1" applyFont="1" applyFill="1" applyBorder="1" applyAlignment="1">
      <alignment/>
    </xf>
    <xf numFmtId="180" fontId="0" fillId="0" borderId="12" xfId="0" applyNumberFormat="1" applyFont="1" applyFill="1" applyBorder="1" applyAlignment="1">
      <alignment/>
    </xf>
    <xf numFmtId="180" fontId="0" fillId="0" borderId="12" xfId="0" applyNumberFormat="1" applyFont="1" applyFill="1" applyBorder="1" applyAlignment="1">
      <alignment/>
    </xf>
    <xf numFmtId="180" fontId="0" fillId="0" borderId="6" xfId="0" applyNumberFormat="1" applyFont="1" applyFill="1" applyBorder="1" applyAlignment="1">
      <alignment/>
    </xf>
    <xf numFmtId="180" fontId="0" fillId="0" borderId="5" xfId="0" applyNumberFormat="1" applyFont="1" applyFill="1" applyBorder="1" applyAlignment="1">
      <alignment/>
    </xf>
    <xf numFmtId="180" fontId="0" fillId="0" borderId="2" xfId="0" applyNumberFormat="1" applyFont="1" applyFill="1" applyBorder="1" applyAlignment="1">
      <alignment/>
    </xf>
    <xf numFmtId="180" fontId="0" fillId="0" borderId="3" xfId="0" applyNumberFormat="1" applyFont="1" applyFill="1" applyBorder="1" applyAlignment="1">
      <alignment/>
    </xf>
    <xf numFmtId="180" fontId="0" fillId="0" borderId="6" xfId="0" applyNumberFormat="1" applyFont="1" applyFill="1" applyBorder="1" applyAlignment="1">
      <alignment/>
    </xf>
    <xf numFmtId="180" fontId="0" fillId="0" borderId="3" xfId="0" applyNumberFormat="1" applyFont="1" applyFill="1" applyBorder="1" applyAlignment="1">
      <alignment/>
    </xf>
    <xf numFmtId="180" fontId="0" fillId="0" borderId="7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13" xfId="0" applyNumberFormat="1" applyFont="1" applyFill="1" applyBorder="1" applyAlignment="1">
      <alignment/>
    </xf>
    <xf numFmtId="180" fontId="0" fillId="0" borderId="1" xfId="0" applyNumberFormat="1" applyFont="1" applyFill="1" applyBorder="1" applyAlignment="1">
      <alignment/>
    </xf>
    <xf numFmtId="180" fontId="0" fillId="2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2" borderId="0" xfId="0" applyNumberFormat="1" applyFont="1" applyFill="1" applyBorder="1" applyAlignment="1">
      <alignment/>
    </xf>
    <xf numFmtId="180" fontId="0" fillId="0" borderId="5" xfId="0" applyNumberFormat="1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0" fontId="0" fillId="0" borderId="0" xfId="22" applyFont="1" applyFill="1" applyAlignment="1">
      <alignment vertical="center"/>
      <protection/>
    </xf>
    <xf numFmtId="180" fontId="0" fillId="0" borderId="2" xfId="0" applyNumberFormat="1" applyFont="1" applyBorder="1" applyAlignment="1">
      <alignment horizontal="center" vertical="center" wrapText="1"/>
    </xf>
    <xf numFmtId="0" fontId="0" fillId="0" borderId="6" xfId="21" applyFont="1" applyFill="1" applyBorder="1">
      <alignment/>
      <protection/>
    </xf>
    <xf numFmtId="0" fontId="0" fillId="0" borderId="5" xfId="21" applyFont="1" applyFill="1" applyBorder="1">
      <alignment/>
      <protection/>
    </xf>
    <xf numFmtId="180" fontId="0" fillId="0" borderId="3" xfId="0" applyNumberFormat="1" applyFont="1" applyBorder="1" applyAlignment="1">
      <alignment vertical="center" wrapText="1"/>
    </xf>
    <xf numFmtId="0" fontId="0" fillId="0" borderId="1" xfId="21" applyFont="1" applyFill="1" applyBorder="1" applyAlignment="1" quotePrefix="1">
      <alignment horizontal="center" vertical="top"/>
      <protection/>
    </xf>
    <xf numFmtId="0" fontId="0" fillId="0" borderId="1" xfId="21" applyFont="1" applyFill="1" applyBorder="1" applyAlignment="1">
      <alignment horizontal="left" vertical="top" wrapText="1"/>
      <protection/>
    </xf>
    <xf numFmtId="0" fontId="0" fillId="0" borderId="3" xfId="21" applyFont="1" applyFill="1" applyBorder="1">
      <alignment/>
      <protection/>
    </xf>
    <xf numFmtId="0" fontId="0" fillId="0" borderId="3" xfId="21" applyFont="1" applyFill="1" applyBorder="1" applyAlignment="1">
      <alignment horizontal="left" vertical="top" indent="1"/>
      <protection/>
    </xf>
    <xf numFmtId="0" fontId="0" fillId="0" borderId="3" xfId="21" applyFont="1" applyFill="1" applyBorder="1" applyAlignment="1" quotePrefix="1">
      <alignment horizontal="center" vertical="top"/>
      <protection/>
    </xf>
    <xf numFmtId="0" fontId="0" fillId="0" borderId="3" xfId="21" applyFont="1" applyFill="1" applyBorder="1" applyAlignment="1">
      <alignment horizontal="left" vertical="top" wrapText="1" indent="1"/>
      <protection/>
    </xf>
    <xf numFmtId="0" fontId="0" fillId="0" borderId="3" xfId="21" applyFont="1" applyFill="1" applyBorder="1" applyAlignment="1">
      <alignment horizontal="center" vertical="top"/>
      <protection/>
    </xf>
    <xf numFmtId="0" fontId="0" fillId="0" borderId="1" xfId="21" applyFont="1" applyFill="1" applyBorder="1" applyAlignment="1">
      <alignment horizontal="center"/>
      <protection/>
    </xf>
    <xf numFmtId="0" fontId="0" fillId="0" borderId="1" xfId="21" applyFont="1" applyFill="1" applyBorder="1" applyAlignment="1">
      <alignment horizontal="left" vertical="top" indent="1"/>
      <protection/>
    </xf>
    <xf numFmtId="180" fontId="0" fillId="0" borderId="1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21" applyFont="1" applyFill="1" applyBorder="1" applyAlignment="1">
      <alignment horizontal="center"/>
      <protection/>
    </xf>
    <xf numFmtId="0" fontId="0" fillId="0" borderId="2" xfId="21" applyFont="1" applyFill="1" applyBorder="1" applyAlignment="1" quotePrefix="1">
      <alignment horizontal="center" vertical="top"/>
      <protection/>
    </xf>
    <xf numFmtId="0" fontId="0" fillId="0" borderId="2" xfId="21" applyFont="1" applyFill="1" applyBorder="1" applyAlignment="1">
      <alignment horizontal="left" vertical="top" wrapText="1" indent="1"/>
      <protection/>
    </xf>
    <xf numFmtId="0" fontId="0" fillId="0" borderId="1" xfId="0" applyFont="1" applyBorder="1" applyAlignment="1">
      <alignment/>
    </xf>
    <xf numFmtId="0" fontId="0" fillId="0" borderId="2" xfId="21" applyFont="1" applyFill="1" applyBorder="1" applyAlignment="1">
      <alignment horizontal="left" vertical="top" wrapText="1"/>
      <protection/>
    </xf>
    <xf numFmtId="180" fontId="0" fillId="0" borderId="0" xfId="0" applyNumberFormat="1" applyFont="1" applyFill="1" applyAlignment="1">
      <alignment/>
    </xf>
    <xf numFmtId="0" fontId="0" fillId="0" borderId="3" xfId="21" applyFont="1" applyFill="1" applyBorder="1" applyAlignment="1">
      <alignment horizontal="left" vertical="top" wrapText="1"/>
      <protection/>
    </xf>
    <xf numFmtId="0" fontId="0" fillId="0" borderId="5" xfId="21" applyFont="1" applyFill="1" applyBorder="1" applyAlignment="1" quotePrefix="1">
      <alignment horizontal="center" vertical="top"/>
      <protection/>
    </xf>
    <xf numFmtId="0" fontId="0" fillId="0" borderId="5" xfId="21" applyFont="1" applyFill="1" applyBorder="1" applyAlignment="1">
      <alignment horizontal="left" vertical="top" wrapText="1"/>
      <protection/>
    </xf>
    <xf numFmtId="0" fontId="0" fillId="0" borderId="7" xfId="0" applyFont="1" applyBorder="1" applyAlignment="1">
      <alignment/>
    </xf>
    <xf numFmtId="0" fontId="0" fillId="0" borderId="0" xfId="21" applyFont="1" applyFill="1">
      <alignment/>
      <protection/>
    </xf>
    <xf numFmtId="0" fontId="0" fillId="0" borderId="0" xfId="0" applyFont="1" applyBorder="1" applyAlignment="1">
      <alignment/>
    </xf>
    <xf numFmtId="0" fontId="0" fillId="0" borderId="0" xfId="21" applyFont="1" applyFill="1" applyBorder="1" applyAlignment="1">
      <alignment horizontal="left" vertical="top"/>
      <protection/>
    </xf>
    <xf numFmtId="0" fontId="0" fillId="0" borderId="0" xfId="0" applyFont="1" applyFill="1" applyBorder="1" applyAlignment="1">
      <alignment/>
    </xf>
    <xf numFmtId="0" fontId="8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21" applyNumberFormat="1" applyFont="1" applyFill="1" applyBorder="1" applyAlignment="1">
      <alignment horizontal="center" vertical="center" wrapText="1"/>
      <protection/>
    </xf>
    <xf numFmtId="0" fontId="0" fillId="0" borderId="12" xfId="21" applyNumberFormat="1" applyFont="1" applyFill="1" applyBorder="1" applyAlignment="1">
      <alignment horizontal="center" vertical="center" wrapText="1"/>
      <protection/>
    </xf>
    <xf numFmtId="0" fontId="0" fillId="0" borderId="2" xfId="21" applyNumberFormat="1" applyFont="1" applyFill="1" applyBorder="1" applyAlignment="1">
      <alignment horizontal="center" vertical="center" wrapText="1"/>
      <protection/>
    </xf>
    <xf numFmtId="0" fontId="0" fillId="0" borderId="3" xfId="21" applyNumberFormat="1" applyFont="1" applyFill="1" applyBorder="1" applyAlignment="1">
      <alignment horizontal="center" vertical="center" wrapText="1"/>
      <protection/>
    </xf>
    <xf numFmtId="0" fontId="0" fillId="0" borderId="4" xfId="21" applyNumberFormat="1" applyFont="1" applyFill="1" applyBorder="1" applyAlignment="1">
      <alignment horizontal="center" vertical="center" wrapText="1"/>
      <protection/>
    </xf>
    <xf numFmtId="0" fontId="0" fillId="0" borderId="12" xfId="21" applyNumberFormat="1" applyFont="1" applyFill="1" applyBorder="1" applyAlignment="1">
      <alignment horizontal="center" vertical="center" wrapText="1"/>
      <protection/>
    </xf>
    <xf numFmtId="0" fontId="0" fillId="0" borderId="2" xfId="21" applyNumberFormat="1" applyFont="1" applyFill="1" applyBorder="1" applyAlignment="1">
      <alignment horizontal="center" vertical="center" wrapText="1"/>
      <protection/>
    </xf>
    <xf numFmtId="0" fontId="0" fillId="0" borderId="3" xfId="21" applyNumberFormat="1" applyFont="1" applyFill="1" applyBorder="1" applyAlignment="1">
      <alignment horizontal="center" vertical="center" wrapText="1"/>
      <protection/>
    </xf>
    <xf numFmtId="0" fontId="0" fillId="0" borderId="0" xfId="21" applyFont="1" applyFill="1" applyBorder="1" applyAlignment="1">
      <alignment horizontal="left" vertical="top" wrapText="1"/>
      <protection/>
    </xf>
    <xf numFmtId="0" fontId="0" fillId="0" borderId="0" xfId="0" applyFont="1" applyAlignment="1">
      <alignment/>
    </xf>
  </cellXfs>
  <cellStyles count="12">
    <cellStyle name="Normal" xfId="0"/>
    <cellStyle name="Comma" xfId="15"/>
    <cellStyle name="čárky [0]_112_ACC" xfId="16"/>
    <cellStyle name="Comma [0]" xfId="17"/>
    <cellStyle name="Hyperlink" xfId="18"/>
    <cellStyle name="Currency" xfId="19"/>
    <cellStyle name="Currency [0]" xfId="20"/>
    <cellStyle name="normální_PRILOHA 6 BUDIKOVA" xfId="21"/>
    <cellStyle name="normální_risife11_acc" xfId="22"/>
    <cellStyle name="normální_ZOI_04_2007_III_4_Měnový_vývoj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07"/>
  <sheetViews>
    <sheetView tabSelected="1" zoomScale="85" zoomScaleNormal="85" workbookViewId="0" topLeftCell="A1">
      <selection activeCell="A1" sqref="A1"/>
    </sheetView>
  </sheetViews>
  <sheetFormatPr defaultColWidth="9.140625" defaultRowHeight="15" customHeight="1"/>
  <cols>
    <col min="1" max="1" width="9.140625" style="5" customWidth="1"/>
    <col min="2" max="2" width="19.28125" style="5" customWidth="1"/>
    <col min="3" max="3" width="37.7109375" style="5" customWidth="1"/>
    <col min="4" max="4" width="18.140625" style="32" customWidth="1"/>
    <col min="5" max="5" width="20.00390625" style="32" customWidth="1"/>
    <col min="6" max="6" width="18.8515625" style="32" customWidth="1"/>
    <col min="7" max="7" width="18.140625" style="35" customWidth="1"/>
    <col min="8" max="8" width="9.140625" style="5" customWidth="1"/>
    <col min="9" max="9" width="19.57421875" style="5" bestFit="1" customWidth="1"/>
    <col min="10" max="10" width="31.28125" style="5" customWidth="1"/>
    <col min="11" max="14" width="18.140625" style="5" customWidth="1"/>
    <col min="15" max="16384" width="9.140625" style="5" customWidth="1"/>
  </cols>
  <sheetData>
    <row r="1" spans="2:9" s="20" customFormat="1" ht="12.75" customHeight="1">
      <c r="B1" s="1" t="s">
        <v>319</v>
      </c>
      <c r="C1" s="55"/>
      <c r="D1" s="88"/>
      <c r="E1" s="89"/>
      <c r="F1" s="88"/>
      <c r="G1" s="55"/>
      <c r="H1" s="8"/>
      <c r="I1" s="1" t="s">
        <v>320</v>
      </c>
    </row>
    <row r="2" spans="3:14" s="62" customFormat="1" ht="12.75" customHeight="1">
      <c r="C2" s="65"/>
      <c r="D2" s="64"/>
      <c r="E2" s="64"/>
      <c r="F2" s="66"/>
      <c r="G2" s="66"/>
      <c r="J2" s="67"/>
      <c r="K2" s="67"/>
      <c r="L2" s="67"/>
      <c r="M2" s="67"/>
      <c r="N2" s="67"/>
    </row>
    <row r="3" spans="2:14" s="62" customFormat="1" ht="12.75" customHeight="1">
      <c r="B3" s="61" t="s">
        <v>253</v>
      </c>
      <c r="D3" s="63"/>
      <c r="E3" s="63"/>
      <c r="F3" s="63"/>
      <c r="G3" s="64"/>
      <c r="H3" s="65"/>
      <c r="I3" s="61" t="s">
        <v>254</v>
      </c>
      <c r="J3" s="65"/>
      <c r="K3" s="66"/>
      <c r="L3" s="66"/>
      <c r="M3" s="66"/>
      <c r="N3" s="66"/>
    </row>
    <row r="4" spans="2:14" s="3" customFormat="1" ht="12.75" customHeight="1">
      <c r="B4" s="21"/>
      <c r="C4" s="22"/>
      <c r="D4" s="23"/>
      <c r="E4" s="32"/>
      <c r="F4" s="23"/>
      <c r="G4" s="23"/>
      <c r="I4" s="21"/>
      <c r="J4" s="22"/>
      <c r="K4" s="23"/>
      <c r="M4" s="23"/>
      <c r="N4" s="23"/>
    </row>
    <row r="5" spans="2:14" ht="12.75" customHeight="1">
      <c r="B5" s="153" t="s">
        <v>1</v>
      </c>
      <c r="C5" s="155" t="s">
        <v>2</v>
      </c>
      <c r="D5" s="90" t="s">
        <v>192</v>
      </c>
      <c r="E5" s="91"/>
      <c r="F5" s="91"/>
      <c r="G5" s="4"/>
      <c r="I5" s="150" t="s">
        <v>193</v>
      </c>
      <c r="J5" s="9"/>
      <c r="K5" s="10" t="s">
        <v>202</v>
      </c>
      <c r="L5" s="10"/>
      <c r="M5" s="10"/>
      <c r="N5" s="10"/>
    </row>
    <row r="6" spans="2:14" ht="12.75" customHeight="1">
      <c r="B6" s="154"/>
      <c r="C6" s="156"/>
      <c r="D6" s="92" t="s">
        <v>194</v>
      </c>
      <c r="E6" s="93" t="s">
        <v>195</v>
      </c>
      <c r="F6" s="94" t="s">
        <v>196</v>
      </c>
      <c r="G6" s="6" t="s">
        <v>197</v>
      </c>
      <c r="I6" s="151"/>
      <c r="J6" s="11" t="s">
        <v>107</v>
      </c>
      <c r="K6" s="12" t="s">
        <v>0</v>
      </c>
      <c r="L6" s="12" t="s">
        <v>199</v>
      </c>
      <c r="M6" s="13" t="s">
        <v>200</v>
      </c>
      <c r="N6" s="14" t="s">
        <v>201</v>
      </c>
    </row>
    <row r="7" spans="2:14" ht="12.75" customHeight="1">
      <c r="B7" s="42"/>
      <c r="C7" s="41"/>
      <c r="D7" s="95"/>
      <c r="E7" s="96"/>
      <c r="F7" s="97"/>
      <c r="G7" s="7"/>
      <c r="I7" s="152"/>
      <c r="J7" s="15" t="s">
        <v>198</v>
      </c>
      <c r="K7" s="16"/>
      <c r="L7" s="17"/>
      <c r="M7" s="18"/>
      <c r="N7" s="19"/>
    </row>
    <row r="8" spans="2:14" ht="12.75" customHeight="1">
      <c r="B8" s="43" t="s">
        <v>3</v>
      </c>
      <c r="C8" s="44" t="s">
        <v>4</v>
      </c>
      <c r="D8" s="98">
        <f>+D9+D39+D48+D55+D79+D98</f>
        <v>222001.1</v>
      </c>
      <c r="E8" s="98">
        <f>+E9+E39+E48+E55+E79+E98</f>
        <v>268119.20000000007</v>
      </c>
      <c r="F8" s="98">
        <f>+F9+F39+F48+F55+F79+F98</f>
        <v>1878.0999999999997</v>
      </c>
      <c r="G8" s="33">
        <f aca="true" t="shared" si="0" ref="G8:G39">+D8+E8+F8</f>
        <v>491998.4</v>
      </c>
      <c r="I8" s="43" t="s">
        <v>3</v>
      </c>
      <c r="J8" s="50" t="s">
        <v>203</v>
      </c>
      <c r="K8" s="69">
        <f>+K9+K39+K48+K55+K79+K98</f>
        <v>222001.1</v>
      </c>
      <c r="L8" s="69">
        <f>+L9+L39+L48+L55+L79+L98</f>
        <v>268119.20000000007</v>
      </c>
      <c r="M8" s="69">
        <f>+M9+M39+M48+M55+M79+M98</f>
        <v>1878.0999999999997</v>
      </c>
      <c r="N8" s="69">
        <v>491998.4</v>
      </c>
    </row>
    <row r="9" spans="2:14" ht="12.75" customHeight="1">
      <c r="B9" s="43" t="s">
        <v>5</v>
      </c>
      <c r="C9" s="44" t="s">
        <v>6</v>
      </c>
      <c r="D9" s="99">
        <f>SUM(D11:D38)</f>
        <v>194586.9</v>
      </c>
      <c r="E9" s="99">
        <f>SUM(E11:E38)</f>
        <v>227245.2</v>
      </c>
      <c r="F9" s="99">
        <f>SUM(F11:F38)</f>
        <v>1681.3999999999999</v>
      </c>
      <c r="G9" s="34">
        <f t="shared" si="0"/>
        <v>423513.5</v>
      </c>
      <c r="I9" s="43" t="s">
        <v>5</v>
      </c>
      <c r="J9" s="50" t="s">
        <v>108</v>
      </c>
      <c r="K9" s="70">
        <f>SUM(K11:K38)</f>
        <v>194586.9</v>
      </c>
      <c r="L9" s="70">
        <f>SUM(L11:L38)</f>
        <v>227245.2</v>
      </c>
      <c r="M9" s="70">
        <f>SUM(M11:M38)</f>
        <v>1681.3999999999999</v>
      </c>
      <c r="N9" s="71">
        <v>423513.5</v>
      </c>
    </row>
    <row r="10" spans="2:14" ht="12.75" customHeight="1">
      <c r="B10" s="24"/>
      <c r="C10" s="26" t="s">
        <v>7</v>
      </c>
      <c r="D10" s="100"/>
      <c r="E10" s="100"/>
      <c r="F10" s="100"/>
      <c r="G10" s="34"/>
      <c r="I10" s="24"/>
      <c r="J10" s="26" t="s">
        <v>109</v>
      </c>
      <c r="K10" s="72"/>
      <c r="L10" s="72"/>
      <c r="M10" s="72"/>
      <c r="N10" s="71"/>
    </row>
    <row r="11" spans="2:14" ht="12.75" customHeight="1">
      <c r="B11" s="25" t="s">
        <v>26</v>
      </c>
      <c r="C11" s="27" t="s">
        <v>27</v>
      </c>
      <c r="D11" s="101">
        <v>29542.5</v>
      </c>
      <c r="E11" s="101">
        <v>8207.9</v>
      </c>
      <c r="F11" s="101">
        <v>420.9</v>
      </c>
      <c r="G11" s="54">
        <f t="shared" si="0"/>
        <v>38171.3</v>
      </c>
      <c r="I11" s="25" t="s">
        <v>26</v>
      </c>
      <c r="J11" s="27" t="s">
        <v>118</v>
      </c>
      <c r="K11" s="73">
        <v>29542.5</v>
      </c>
      <c r="L11" s="73">
        <v>8207.9</v>
      </c>
      <c r="M11" s="73">
        <v>420.9</v>
      </c>
      <c r="N11" s="74">
        <v>38171.3</v>
      </c>
    </row>
    <row r="12" spans="2:14" ht="12.75" customHeight="1">
      <c r="B12" s="25" t="s">
        <v>8</v>
      </c>
      <c r="C12" s="27" t="s">
        <v>9</v>
      </c>
      <c r="D12" s="101">
        <v>1014.1</v>
      </c>
      <c r="E12" s="101">
        <v>3113.5</v>
      </c>
      <c r="F12" s="101">
        <v>5</v>
      </c>
      <c r="G12" s="54">
        <f t="shared" si="0"/>
        <v>4132.6</v>
      </c>
      <c r="I12" s="25" t="s">
        <v>8</v>
      </c>
      <c r="J12" s="27" t="s">
        <v>110</v>
      </c>
      <c r="K12" s="73">
        <v>1014.1</v>
      </c>
      <c r="L12" s="73">
        <v>3113.5</v>
      </c>
      <c r="M12" s="73">
        <v>5</v>
      </c>
      <c r="N12" s="74">
        <v>4132.6</v>
      </c>
    </row>
    <row r="13" spans="2:14" ht="12.75" customHeight="1">
      <c r="B13" s="25" t="s">
        <v>48</v>
      </c>
      <c r="C13" s="27" t="s">
        <v>49</v>
      </c>
      <c r="D13" s="101">
        <v>3.6</v>
      </c>
      <c r="E13" s="101"/>
      <c r="F13" s="101"/>
      <c r="G13" s="54">
        <f t="shared" si="0"/>
        <v>3.6</v>
      </c>
      <c r="I13" s="25" t="s">
        <v>48</v>
      </c>
      <c r="J13" s="27" t="s">
        <v>129</v>
      </c>
      <c r="K13" s="73">
        <v>3.6</v>
      </c>
      <c r="L13" s="73"/>
      <c r="M13" s="73"/>
      <c r="N13" s="74">
        <v>3.6</v>
      </c>
    </row>
    <row r="14" spans="2:14" ht="12.75" customHeight="1">
      <c r="B14" s="25" t="s">
        <v>32</v>
      </c>
      <c r="C14" s="27" t="s">
        <v>33</v>
      </c>
      <c r="D14" s="101">
        <v>1637.7</v>
      </c>
      <c r="E14" s="101">
        <v>1104.5</v>
      </c>
      <c r="F14" s="101"/>
      <c r="G14" s="54">
        <f t="shared" si="0"/>
        <v>2742.2</v>
      </c>
      <c r="I14" s="25" t="s">
        <v>32</v>
      </c>
      <c r="J14" s="27" t="s">
        <v>121</v>
      </c>
      <c r="K14" s="73">
        <v>1637.7</v>
      </c>
      <c r="L14" s="73">
        <v>1104.5</v>
      </c>
      <c r="M14" s="73"/>
      <c r="N14" s="74">
        <v>2742.2</v>
      </c>
    </row>
    <row r="15" spans="2:14" ht="12.75" customHeight="1">
      <c r="B15" s="25" t="s">
        <v>20</v>
      </c>
      <c r="C15" s="27" t="s">
        <v>21</v>
      </c>
      <c r="D15" s="101">
        <v>7923.7</v>
      </c>
      <c r="E15" s="101">
        <v>18116.1</v>
      </c>
      <c r="F15" s="101">
        <v>112.1</v>
      </c>
      <c r="G15" s="54">
        <f t="shared" si="0"/>
        <v>26151.899999999998</v>
      </c>
      <c r="I15" s="25" t="s">
        <v>20</v>
      </c>
      <c r="J15" s="27" t="s">
        <v>115</v>
      </c>
      <c r="K15" s="73">
        <v>7923.7</v>
      </c>
      <c r="L15" s="73">
        <v>18116.1</v>
      </c>
      <c r="M15" s="73">
        <v>112.1</v>
      </c>
      <c r="N15" s="74">
        <v>26151.9</v>
      </c>
    </row>
    <row r="16" spans="2:14" ht="12.75" customHeight="1">
      <c r="B16" s="25" t="s">
        <v>10</v>
      </c>
      <c r="C16" s="27" t="s">
        <v>11</v>
      </c>
      <c r="D16" s="101">
        <v>7</v>
      </c>
      <c r="E16" s="101">
        <v>1137.4</v>
      </c>
      <c r="F16" s="101"/>
      <c r="G16" s="54">
        <f t="shared" si="0"/>
        <v>1144.4</v>
      </c>
      <c r="I16" s="25" t="s">
        <v>10</v>
      </c>
      <c r="J16" s="27" t="s">
        <v>111</v>
      </c>
      <c r="K16" s="73">
        <v>7</v>
      </c>
      <c r="L16" s="73">
        <v>1137.4</v>
      </c>
      <c r="M16" s="73"/>
      <c r="N16" s="74">
        <v>1144.4</v>
      </c>
    </row>
    <row r="17" spans="2:14" ht="12.75" customHeight="1">
      <c r="B17" s="25" t="s">
        <v>28</v>
      </c>
      <c r="C17" s="27" t="s">
        <v>29</v>
      </c>
      <c r="D17" s="101">
        <v>305.7</v>
      </c>
      <c r="E17" s="101">
        <v>10104.1</v>
      </c>
      <c r="F17" s="101"/>
      <c r="G17" s="54">
        <f t="shared" si="0"/>
        <v>10409.800000000001</v>
      </c>
      <c r="I17" s="25" t="s">
        <v>28</v>
      </c>
      <c r="J17" s="27" t="s">
        <v>119</v>
      </c>
      <c r="K17" s="73">
        <v>305.7</v>
      </c>
      <c r="L17" s="73">
        <v>10104.1</v>
      </c>
      <c r="M17" s="73"/>
      <c r="N17" s="74">
        <v>10409.8</v>
      </c>
    </row>
    <row r="18" spans="2:14" ht="12.75" customHeight="1">
      <c r="B18" s="25" t="s">
        <v>147</v>
      </c>
      <c r="C18" s="27" t="s">
        <v>148</v>
      </c>
      <c r="D18" s="101">
        <v>130.5</v>
      </c>
      <c r="E18" s="101">
        <v>431.1</v>
      </c>
      <c r="F18" s="101"/>
      <c r="G18" s="54">
        <f t="shared" si="0"/>
        <v>561.6</v>
      </c>
      <c r="I18" s="25" t="s">
        <v>147</v>
      </c>
      <c r="J18" s="27" t="s">
        <v>181</v>
      </c>
      <c r="K18" s="73">
        <v>130.5</v>
      </c>
      <c r="L18" s="73">
        <v>431.1</v>
      </c>
      <c r="M18" s="73"/>
      <c r="N18" s="74">
        <v>561.6</v>
      </c>
    </row>
    <row r="19" spans="2:14" ht="12.75" customHeight="1">
      <c r="B19" s="25" t="s">
        <v>12</v>
      </c>
      <c r="C19" s="27" t="s">
        <v>13</v>
      </c>
      <c r="D19" s="101">
        <f>4109.5+1654.2</f>
        <v>5763.7</v>
      </c>
      <c r="E19" s="101">
        <f>11279.6+3774.9</f>
        <v>15054.5</v>
      </c>
      <c r="F19" s="101"/>
      <c r="G19" s="54">
        <f t="shared" si="0"/>
        <v>20818.2</v>
      </c>
      <c r="I19" s="25" t="s">
        <v>12</v>
      </c>
      <c r="J19" s="27" t="s">
        <v>112</v>
      </c>
      <c r="K19" s="73">
        <f>4109.5+1654.2</f>
        <v>5763.7</v>
      </c>
      <c r="L19" s="73">
        <f>11279.6+3774.9</f>
        <v>15054.5</v>
      </c>
      <c r="M19" s="73"/>
      <c r="N19" s="74">
        <v>20818.2</v>
      </c>
    </row>
    <row r="20" spans="2:14" ht="12.75" customHeight="1">
      <c r="B20" s="25" t="s">
        <v>30</v>
      </c>
      <c r="C20" s="27" t="s">
        <v>31</v>
      </c>
      <c r="D20" s="101">
        <f>1781.1+5</f>
        <v>1786.1</v>
      </c>
      <c r="E20" s="101">
        <v>17138.2</v>
      </c>
      <c r="F20" s="101">
        <v>78.2</v>
      </c>
      <c r="G20" s="54">
        <f t="shared" si="0"/>
        <v>19002.5</v>
      </c>
      <c r="I20" s="25" t="s">
        <v>30</v>
      </c>
      <c r="J20" s="27" t="s">
        <v>120</v>
      </c>
      <c r="K20" s="73">
        <f>1781.1+5</f>
        <v>1786.1</v>
      </c>
      <c r="L20" s="73">
        <v>17138.2</v>
      </c>
      <c r="M20" s="73">
        <v>78.2</v>
      </c>
      <c r="N20" s="74">
        <v>19002.5</v>
      </c>
    </row>
    <row r="21" spans="2:14" ht="12.75" customHeight="1">
      <c r="B21" s="25" t="s">
        <v>149</v>
      </c>
      <c r="C21" s="27" t="s">
        <v>150</v>
      </c>
      <c r="D21" s="101">
        <v>359.1</v>
      </c>
      <c r="E21" s="101">
        <v>23318.3</v>
      </c>
      <c r="F21" s="101"/>
      <c r="G21" s="54">
        <f t="shared" si="0"/>
        <v>23677.399999999998</v>
      </c>
      <c r="I21" s="25" t="s">
        <v>149</v>
      </c>
      <c r="J21" s="27" t="s">
        <v>182</v>
      </c>
      <c r="K21" s="73">
        <v>359.1</v>
      </c>
      <c r="L21" s="73">
        <v>23318.3</v>
      </c>
      <c r="M21" s="73"/>
      <c r="N21" s="74">
        <v>23677.4</v>
      </c>
    </row>
    <row r="22" spans="2:14" ht="12.75" customHeight="1">
      <c r="B22" s="25" t="s">
        <v>34</v>
      </c>
      <c r="C22" s="27" t="s">
        <v>35</v>
      </c>
      <c r="D22" s="101">
        <v>1449.2</v>
      </c>
      <c r="E22" s="101">
        <v>4041.8</v>
      </c>
      <c r="F22" s="101">
        <v>154.9</v>
      </c>
      <c r="G22" s="54">
        <f t="shared" si="0"/>
        <v>5645.9</v>
      </c>
      <c r="I22" s="25" t="s">
        <v>34</v>
      </c>
      <c r="J22" s="27" t="s">
        <v>122</v>
      </c>
      <c r="K22" s="73">
        <v>1449.2</v>
      </c>
      <c r="L22" s="73">
        <v>4041.8</v>
      </c>
      <c r="M22" s="73">
        <v>154.9</v>
      </c>
      <c r="N22" s="74">
        <v>5645.9</v>
      </c>
    </row>
    <row r="23" spans="2:14" ht="12.75" customHeight="1">
      <c r="B23" s="25" t="s">
        <v>44</v>
      </c>
      <c r="C23" s="27" t="s">
        <v>45</v>
      </c>
      <c r="D23" s="101">
        <v>825.5</v>
      </c>
      <c r="E23" s="101">
        <v>42.5</v>
      </c>
      <c r="F23" s="101"/>
      <c r="G23" s="54">
        <f t="shared" si="0"/>
        <v>868</v>
      </c>
      <c r="I23" s="25" t="s">
        <v>44</v>
      </c>
      <c r="J23" s="27" t="s">
        <v>127</v>
      </c>
      <c r="K23" s="73">
        <v>825.5</v>
      </c>
      <c r="L23" s="73">
        <v>42.5</v>
      </c>
      <c r="M23" s="73"/>
      <c r="N23" s="74">
        <v>868</v>
      </c>
    </row>
    <row r="24" spans="2:14" ht="12.75" customHeight="1">
      <c r="B24" s="25" t="s">
        <v>14</v>
      </c>
      <c r="C24" s="27" t="s">
        <v>15</v>
      </c>
      <c r="D24" s="101">
        <v>5799.5</v>
      </c>
      <c r="E24" s="101">
        <v>9776</v>
      </c>
      <c r="F24" s="101">
        <v>0.1</v>
      </c>
      <c r="G24" s="54">
        <f t="shared" si="0"/>
        <v>15575.6</v>
      </c>
      <c r="I24" s="25" t="s">
        <v>14</v>
      </c>
      <c r="J24" s="27" t="s">
        <v>113</v>
      </c>
      <c r="K24" s="73">
        <v>5799.5</v>
      </c>
      <c r="L24" s="73">
        <v>9776</v>
      </c>
      <c r="M24" s="73">
        <v>0.1</v>
      </c>
      <c r="N24" s="74">
        <v>15575.6</v>
      </c>
    </row>
    <row r="25" spans="2:14" ht="12.75" customHeight="1">
      <c r="B25" s="25" t="s">
        <v>42</v>
      </c>
      <c r="C25" s="27" t="s">
        <v>43</v>
      </c>
      <c r="D25" s="102">
        <v>0.2</v>
      </c>
      <c r="E25" s="32">
        <v>224.2</v>
      </c>
      <c r="F25" s="102">
        <v>2.1</v>
      </c>
      <c r="G25" s="54">
        <f t="shared" si="0"/>
        <v>226.49999999999997</v>
      </c>
      <c r="I25" s="25" t="s">
        <v>42</v>
      </c>
      <c r="J25" s="27" t="s">
        <v>126</v>
      </c>
      <c r="K25" s="75">
        <v>0.2</v>
      </c>
      <c r="L25" s="76">
        <v>224.2</v>
      </c>
      <c r="M25" s="75">
        <v>2.1</v>
      </c>
      <c r="N25" s="74">
        <v>226.5</v>
      </c>
    </row>
    <row r="26" spans="2:14" ht="12.75" customHeight="1">
      <c r="B26" s="25" t="s">
        <v>16</v>
      </c>
      <c r="C26" s="27" t="s">
        <v>17</v>
      </c>
      <c r="D26" s="101">
        <v>238.3</v>
      </c>
      <c r="E26" s="102">
        <v>20821.2</v>
      </c>
      <c r="F26" s="101">
        <v>2.3</v>
      </c>
      <c r="G26" s="54">
        <f t="shared" si="0"/>
        <v>21061.8</v>
      </c>
      <c r="I26" s="25" t="s">
        <v>16</v>
      </c>
      <c r="J26" s="27" t="s">
        <v>204</v>
      </c>
      <c r="K26" s="73">
        <v>238.3</v>
      </c>
      <c r="L26" s="75">
        <v>20821.2</v>
      </c>
      <c r="M26" s="73">
        <v>2.3</v>
      </c>
      <c r="N26" s="74">
        <v>21061.8</v>
      </c>
    </row>
    <row r="27" spans="2:14" ht="12.75" customHeight="1">
      <c r="B27" s="31" t="s">
        <v>258</v>
      </c>
      <c r="C27" s="27" t="s">
        <v>260</v>
      </c>
      <c r="D27" s="101">
        <v>4.7</v>
      </c>
      <c r="E27" s="102"/>
      <c r="F27" s="101"/>
      <c r="G27" s="54">
        <f t="shared" si="0"/>
        <v>4.7</v>
      </c>
      <c r="I27" s="31" t="s">
        <v>258</v>
      </c>
      <c r="J27" s="27" t="s">
        <v>259</v>
      </c>
      <c r="K27" s="73">
        <v>4.7</v>
      </c>
      <c r="L27" s="75"/>
      <c r="M27" s="73"/>
      <c r="N27" s="74">
        <v>4.7</v>
      </c>
    </row>
    <row r="28" spans="2:14" ht="12.75" customHeight="1">
      <c r="B28" s="25" t="s">
        <v>18</v>
      </c>
      <c r="C28" s="27" t="s">
        <v>19</v>
      </c>
      <c r="D28" s="101">
        <v>127735.2</v>
      </c>
      <c r="E28" s="101">
        <v>10319.4</v>
      </c>
      <c r="F28" s="101">
        <v>9.3</v>
      </c>
      <c r="G28" s="54">
        <f t="shared" si="0"/>
        <v>138063.9</v>
      </c>
      <c r="I28" s="25" t="s">
        <v>18</v>
      </c>
      <c r="J28" s="27" t="s">
        <v>114</v>
      </c>
      <c r="K28" s="73">
        <v>127735.2</v>
      </c>
      <c r="L28" s="73">
        <v>10319.4</v>
      </c>
      <c r="M28" s="73">
        <v>9.3</v>
      </c>
      <c r="N28" s="74">
        <v>138063.9</v>
      </c>
    </row>
    <row r="29" spans="2:14" ht="12.75" customHeight="1">
      <c r="B29" s="31" t="s">
        <v>153</v>
      </c>
      <c r="C29" s="27" t="s">
        <v>154</v>
      </c>
      <c r="D29" s="101">
        <v>416.6</v>
      </c>
      <c r="E29" s="101">
        <v>0.6</v>
      </c>
      <c r="F29" s="101"/>
      <c r="G29" s="54">
        <f t="shared" si="0"/>
        <v>417.20000000000005</v>
      </c>
      <c r="I29" s="31" t="s">
        <v>153</v>
      </c>
      <c r="J29" s="27" t="s">
        <v>154</v>
      </c>
      <c r="K29" s="73">
        <v>416.6</v>
      </c>
      <c r="L29" s="73">
        <v>0.6</v>
      </c>
      <c r="M29" s="73"/>
      <c r="N29" s="74">
        <v>417.2</v>
      </c>
    </row>
    <row r="30" spans="2:14" ht="12.75" customHeight="1">
      <c r="B30" s="25" t="s">
        <v>22</v>
      </c>
      <c r="C30" s="27" t="s">
        <v>23</v>
      </c>
      <c r="D30" s="101">
        <v>4166</v>
      </c>
      <c r="E30" s="101">
        <v>28492.9</v>
      </c>
      <c r="F30" s="101">
        <v>592.2</v>
      </c>
      <c r="G30" s="54">
        <f t="shared" si="0"/>
        <v>33251.1</v>
      </c>
      <c r="I30" s="25" t="s">
        <v>22</v>
      </c>
      <c r="J30" s="27" t="s">
        <v>116</v>
      </c>
      <c r="K30" s="73">
        <v>4166</v>
      </c>
      <c r="L30" s="73">
        <v>28492.9</v>
      </c>
      <c r="M30" s="73">
        <v>592.2</v>
      </c>
      <c r="N30" s="74">
        <v>33251.1</v>
      </c>
    </row>
    <row r="31" spans="2:14" ht="12.75" customHeight="1">
      <c r="B31" s="25" t="s">
        <v>155</v>
      </c>
      <c r="C31" s="27" t="s">
        <v>156</v>
      </c>
      <c r="D31" s="101">
        <v>59.5</v>
      </c>
      <c r="E31" s="101">
        <v>1952.5</v>
      </c>
      <c r="F31" s="101">
        <v>0.9</v>
      </c>
      <c r="G31" s="54">
        <f t="shared" si="0"/>
        <v>2012.9</v>
      </c>
      <c r="I31" s="25" t="s">
        <v>155</v>
      </c>
      <c r="J31" s="27" t="s">
        <v>184</v>
      </c>
      <c r="K31" s="73">
        <v>59.5</v>
      </c>
      <c r="L31" s="73">
        <v>1952.5</v>
      </c>
      <c r="M31" s="73">
        <v>0.9</v>
      </c>
      <c r="N31" s="74">
        <v>2012.9</v>
      </c>
    </row>
    <row r="32" spans="2:14" ht="12.75" customHeight="1">
      <c r="B32" s="25" t="s">
        <v>36</v>
      </c>
      <c r="C32" s="27" t="s">
        <v>37</v>
      </c>
      <c r="D32" s="101">
        <v>1832.1</v>
      </c>
      <c r="E32" s="101">
        <v>20238.5</v>
      </c>
      <c r="F32" s="101">
        <v>109.6</v>
      </c>
      <c r="G32" s="54">
        <f t="shared" si="0"/>
        <v>22180.199999999997</v>
      </c>
      <c r="I32" s="25" t="s">
        <v>36</v>
      </c>
      <c r="J32" s="27" t="s">
        <v>123</v>
      </c>
      <c r="K32" s="73">
        <v>1832.1</v>
      </c>
      <c r="L32" s="73">
        <v>20238.5</v>
      </c>
      <c r="M32" s="73">
        <v>109.6</v>
      </c>
      <c r="N32" s="74">
        <v>22180.2</v>
      </c>
    </row>
    <row r="33" spans="2:14" ht="12.75" customHeight="1">
      <c r="B33" s="25" t="s">
        <v>24</v>
      </c>
      <c r="C33" s="27" t="s">
        <v>25</v>
      </c>
      <c r="D33" s="101">
        <f>1.8+15.2</f>
        <v>17</v>
      </c>
      <c r="E33" s="101">
        <v>764.3</v>
      </c>
      <c r="F33" s="101"/>
      <c r="G33" s="54">
        <f t="shared" si="0"/>
        <v>781.3</v>
      </c>
      <c r="I33" s="25" t="s">
        <v>24</v>
      </c>
      <c r="J33" s="27" t="s">
        <v>117</v>
      </c>
      <c r="K33" s="73">
        <f>1.8+15.2</f>
        <v>17</v>
      </c>
      <c r="L33" s="73">
        <v>764.3</v>
      </c>
      <c r="M33" s="73"/>
      <c r="N33" s="74">
        <v>781.3</v>
      </c>
    </row>
    <row r="34" spans="2:14" ht="12.75" customHeight="1">
      <c r="B34" s="25" t="s">
        <v>54</v>
      </c>
      <c r="C34" s="27" t="s">
        <v>55</v>
      </c>
      <c r="D34" s="101">
        <v>22</v>
      </c>
      <c r="E34" s="101">
        <v>223.2</v>
      </c>
      <c r="F34" s="101"/>
      <c r="G34" s="54">
        <f t="shared" si="0"/>
        <v>245.2</v>
      </c>
      <c r="I34" s="25" t="s">
        <v>54</v>
      </c>
      <c r="J34" s="27" t="s">
        <v>131</v>
      </c>
      <c r="K34" s="73">
        <v>22</v>
      </c>
      <c r="L34" s="73">
        <v>223.2</v>
      </c>
      <c r="M34" s="73"/>
      <c r="N34" s="74">
        <v>245.2</v>
      </c>
    </row>
    <row r="35" spans="2:14" ht="12.75" customHeight="1">
      <c r="B35" s="25" t="s">
        <v>151</v>
      </c>
      <c r="C35" s="27" t="s">
        <v>152</v>
      </c>
      <c r="D35" s="101">
        <v>84.2</v>
      </c>
      <c r="E35" s="101">
        <v>428.6</v>
      </c>
      <c r="F35" s="101"/>
      <c r="G35" s="54">
        <f t="shared" si="0"/>
        <v>512.8000000000001</v>
      </c>
      <c r="I35" s="25" t="s">
        <v>151</v>
      </c>
      <c r="J35" s="27" t="s">
        <v>183</v>
      </c>
      <c r="K35" s="73">
        <v>84.2</v>
      </c>
      <c r="L35" s="73">
        <v>428.6</v>
      </c>
      <c r="M35" s="73"/>
      <c r="N35" s="74">
        <v>512.8</v>
      </c>
    </row>
    <row r="36" spans="2:14" ht="12.75" customHeight="1">
      <c r="B36" s="25" t="s">
        <v>38</v>
      </c>
      <c r="C36" s="27" t="s">
        <v>39</v>
      </c>
      <c r="D36" s="101">
        <v>8.3</v>
      </c>
      <c r="E36" s="101">
        <v>515.1</v>
      </c>
      <c r="F36" s="101"/>
      <c r="G36" s="54">
        <f t="shared" si="0"/>
        <v>523.4</v>
      </c>
      <c r="I36" s="25" t="s">
        <v>38</v>
      </c>
      <c r="J36" s="27" t="s">
        <v>124</v>
      </c>
      <c r="K36" s="73">
        <v>8.3</v>
      </c>
      <c r="L36" s="73">
        <v>515.1</v>
      </c>
      <c r="M36" s="73"/>
      <c r="N36" s="74">
        <v>523.4</v>
      </c>
    </row>
    <row r="37" spans="2:14" ht="12.75" customHeight="1">
      <c r="B37" s="25" t="s">
        <v>40</v>
      </c>
      <c r="C37" s="27" t="s">
        <v>41</v>
      </c>
      <c r="D37" s="101">
        <v>3418</v>
      </c>
      <c r="E37" s="101">
        <v>11386.8</v>
      </c>
      <c r="F37" s="101">
        <v>67.3</v>
      </c>
      <c r="G37" s="54">
        <f t="shared" si="0"/>
        <v>14872.099999999999</v>
      </c>
      <c r="I37" s="25" t="s">
        <v>40</v>
      </c>
      <c r="J37" s="27" t="s">
        <v>125</v>
      </c>
      <c r="K37" s="73">
        <v>3418</v>
      </c>
      <c r="L37" s="73">
        <v>11386.8</v>
      </c>
      <c r="M37" s="73">
        <v>67.3</v>
      </c>
      <c r="N37" s="74">
        <v>14872.1</v>
      </c>
    </row>
    <row r="38" spans="2:14" ht="12.75" customHeight="1">
      <c r="B38" s="25" t="s">
        <v>225</v>
      </c>
      <c r="C38" s="27" t="s">
        <v>226</v>
      </c>
      <c r="D38" s="103">
        <f>14.4+22.5</f>
        <v>36.9</v>
      </c>
      <c r="E38" s="103">
        <f>8.3+15842.6+4437.3+3.8</f>
        <v>20292</v>
      </c>
      <c r="F38" s="103">
        <v>126.5</v>
      </c>
      <c r="G38" s="54">
        <f t="shared" si="0"/>
        <v>20455.4</v>
      </c>
      <c r="I38" s="25" t="s">
        <v>225</v>
      </c>
      <c r="J38" s="27" t="s">
        <v>227</v>
      </c>
      <c r="K38" s="77">
        <f>14.4+22.5</f>
        <v>36.9</v>
      </c>
      <c r="L38" s="77">
        <f>8.3+15842.6+4437.3+3.8</f>
        <v>20292</v>
      </c>
      <c r="M38" s="77">
        <v>126.5</v>
      </c>
      <c r="N38" s="74">
        <v>20455.4</v>
      </c>
    </row>
    <row r="39" spans="2:14" ht="12.75" customHeight="1">
      <c r="B39" s="45" t="s">
        <v>46</v>
      </c>
      <c r="C39" s="46" t="s">
        <v>47</v>
      </c>
      <c r="D39" s="104">
        <f>SUM(D41:D47)</f>
        <v>5408.5</v>
      </c>
      <c r="E39" s="104">
        <f>SUM(E41:E47)</f>
        <v>4429.699999999999</v>
      </c>
      <c r="F39" s="104">
        <f>SUM(F41:F47)</f>
        <v>85.1</v>
      </c>
      <c r="G39" s="34">
        <f t="shared" si="0"/>
        <v>9923.3</v>
      </c>
      <c r="I39" s="45" t="s">
        <v>46</v>
      </c>
      <c r="J39" s="51" t="s">
        <v>128</v>
      </c>
      <c r="K39" s="78">
        <f>SUM(K41:K47)</f>
        <v>5408.5</v>
      </c>
      <c r="L39" s="78">
        <f>SUM(L41:L47)</f>
        <v>4429.699999999999</v>
      </c>
      <c r="M39" s="78">
        <f>SUM(M41:M47)</f>
        <v>85.1</v>
      </c>
      <c r="N39" s="71">
        <v>9923.3</v>
      </c>
    </row>
    <row r="40" spans="2:14" ht="12.75" customHeight="1">
      <c r="B40" s="25"/>
      <c r="C40" s="38" t="s">
        <v>7</v>
      </c>
      <c r="D40" s="105"/>
      <c r="E40" s="105"/>
      <c r="F40" s="100"/>
      <c r="G40" s="34">
        <f aca="true" t="shared" si="1" ref="G40:G56">+D40+E40+F40</f>
        <v>0</v>
      </c>
      <c r="I40" s="25"/>
      <c r="J40" s="27" t="s">
        <v>109</v>
      </c>
      <c r="K40" s="79"/>
      <c r="L40" s="79"/>
      <c r="M40" s="72"/>
      <c r="N40" s="71">
        <v>0</v>
      </c>
    </row>
    <row r="41" spans="2:14" ht="12.75" customHeight="1">
      <c r="B41" s="25" t="s">
        <v>50</v>
      </c>
      <c r="C41" s="38" t="s">
        <v>51</v>
      </c>
      <c r="D41" s="106">
        <v>40.7</v>
      </c>
      <c r="E41" s="106">
        <v>527.5</v>
      </c>
      <c r="F41" s="101"/>
      <c r="G41" s="54">
        <f t="shared" si="1"/>
        <v>568.2</v>
      </c>
      <c r="I41" s="25" t="s">
        <v>50</v>
      </c>
      <c r="J41" s="27" t="s">
        <v>51</v>
      </c>
      <c r="K41" s="80">
        <v>40.7</v>
      </c>
      <c r="L41" s="80">
        <v>527.5</v>
      </c>
      <c r="M41" s="73"/>
      <c r="N41" s="74">
        <v>568.2</v>
      </c>
    </row>
    <row r="42" spans="2:14" ht="12.75" customHeight="1">
      <c r="B42" s="25" t="s">
        <v>157</v>
      </c>
      <c r="C42" s="38" t="s">
        <v>158</v>
      </c>
      <c r="D42" s="106">
        <v>2.6</v>
      </c>
      <c r="E42" s="106">
        <v>1070.3</v>
      </c>
      <c r="F42" s="101"/>
      <c r="G42" s="54">
        <f t="shared" si="1"/>
        <v>1072.8999999999999</v>
      </c>
      <c r="I42" s="25" t="s">
        <v>157</v>
      </c>
      <c r="J42" s="27" t="s">
        <v>158</v>
      </c>
      <c r="K42" s="80">
        <v>2.6</v>
      </c>
      <c r="L42" s="80">
        <v>1070.3</v>
      </c>
      <c r="M42" s="73"/>
      <c r="N42" s="74">
        <v>1072.9</v>
      </c>
    </row>
    <row r="43" spans="2:14" ht="12.75" customHeight="1">
      <c r="B43" s="25" t="s">
        <v>52</v>
      </c>
      <c r="C43" s="38" t="s">
        <v>53</v>
      </c>
      <c r="D43" s="106">
        <v>20.5</v>
      </c>
      <c r="E43" s="106">
        <v>335.1</v>
      </c>
      <c r="F43" s="101"/>
      <c r="G43" s="54">
        <f t="shared" si="1"/>
        <v>355.6</v>
      </c>
      <c r="I43" s="25" t="s">
        <v>52</v>
      </c>
      <c r="J43" s="27" t="s">
        <v>130</v>
      </c>
      <c r="K43" s="80">
        <v>20.5</v>
      </c>
      <c r="L43" s="80">
        <v>335.1</v>
      </c>
      <c r="M43" s="73"/>
      <c r="N43" s="74">
        <v>355.6</v>
      </c>
    </row>
    <row r="44" spans="2:14" ht="12.75" customHeight="1">
      <c r="B44" s="25" t="s">
        <v>159</v>
      </c>
      <c r="C44" s="38" t="s">
        <v>160</v>
      </c>
      <c r="D44" s="106">
        <v>938.7</v>
      </c>
      <c r="E44" s="106">
        <v>1987</v>
      </c>
      <c r="F44" s="101"/>
      <c r="G44" s="54">
        <f t="shared" si="1"/>
        <v>2925.7</v>
      </c>
      <c r="I44" s="25" t="s">
        <v>159</v>
      </c>
      <c r="J44" s="27" t="s">
        <v>160</v>
      </c>
      <c r="K44" s="80">
        <v>938.7</v>
      </c>
      <c r="L44" s="80">
        <v>1987</v>
      </c>
      <c r="M44" s="73"/>
      <c r="N44" s="74">
        <v>2925.7</v>
      </c>
    </row>
    <row r="45" spans="2:14" ht="12.75" customHeight="1">
      <c r="B45" s="25" t="s">
        <v>56</v>
      </c>
      <c r="C45" s="38" t="s">
        <v>57</v>
      </c>
      <c r="D45" s="106">
        <v>3642.5</v>
      </c>
      <c r="E45" s="106">
        <v>398</v>
      </c>
      <c r="F45" s="101">
        <v>85.1</v>
      </c>
      <c r="G45" s="54">
        <f t="shared" si="1"/>
        <v>4125.6</v>
      </c>
      <c r="I45" s="25" t="s">
        <v>56</v>
      </c>
      <c r="J45" s="27" t="s">
        <v>205</v>
      </c>
      <c r="K45" s="80">
        <v>3642.5</v>
      </c>
      <c r="L45" s="80">
        <v>398</v>
      </c>
      <c r="M45" s="73">
        <v>85.1</v>
      </c>
      <c r="N45" s="74">
        <v>4125.6</v>
      </c>
    </row>
    <row r="46" spans="2:14" ht="12.75" customHeight="1">
      <c r="B46" s="25" t="s">
        <v>58</v>
      </c>
      <c r="C46" s="38" t="s">
        <v>59</v>
      </c>
      <c r="D46" s="106">
        <v>763.5</v>
      </c>
      <c r="E46" s="106">
        <v>107.4</v>
      </c>
      <c r="F46" s="101"/>
      <c r="G46" s="54">
        <f t="shared" si="1"/>
        <v>870.9</v>
      </c>
      <c r="I46" s="25" t="s">
        <v>58</v>
      </c>
      <c r="J46" s="38" t="s">
        <v>132</v>
      </c>
      <c r="K46" s="80">
        <v>763.5</v>
      </c>
      <c r="L46" s="80">
        <v>107.4</v>
      </c>
      <c r="M46" s="73"/>
      <c r="N46" s="74">
        <v>870.9</v>
      </c>
    </row>
    <row r="47" spans="2:14" ht="12.75" customHeight="1">
      <c r="B47" s="25" t="s">
        <v>60</v>
      </c>
      <c r="C47" s="38" t="s">
        <v>61</v>
      </c>
      <c r="D47" s="104"/>
      <c r="E47" s="104">
        <v>4.4</v>
      </c>
      <c r="F47" s="103"/>
      <c r="G47" s="53">
        <f t="shared" si="1"/>
        <v>4.4</v>
      </c>
      <c r="I47" s="25" t="s">
        <v>60</v>
      </c>
      <c r="J47" s="27" t="s">
        <v>133</v>
      </c>
      <c r="K47" s="78"/>
      <c r="L47" s="78">
        <v>4.4</v>
      </c>
      <c r="M47" s="77"/>
      <c r="N47" s="81">
        <v>4.4</v>
      </c>
    </row>
    <row r="48" spans="2:14" ht="12.75" customHeight="1">
      <c r="B48" s="43" t="s">
        <v>161</v>
      </c>
      <c r="C48" s="44" t="s">
        <v>162</v>
      </c>
      <c r="D48" s="105">
        <f>SUM(D50:D54)</f>
        <v>1020</v>
      </c>
      <c r="E48" s="105">
        <f>SUM(E50:E54)</f>
        <v>6.7</v>
      </c>
      <c r="F48" s="105">
        <f>SUM(F50:F54)</f>
        <v>0</v>
      </c>
      <c r="G48" s="34">
        <f t="shared" si="1"/>
        <v>1026.7</v>
      </c>
      <c r="I48" s="43" t="s">
        <v>161</v>
      </c>
      <c r="J48" s="50" t="s">
        <v>185</v>
      </c>
      <c r="K48" s="79">
        <f>SUM(K50:K54)</f>
        <v>1020</v>
      </c>
      <c r="L48" s="79">
        <f>SUM(L50:L54)</f>
        <v>6.7</v>
      </c>
      <c r="M48" s="79">
        <f>SUM(M50:M54)</f>
        <v>0</v>
      </c>
      <c r="N48" s="71">
        <v>1026.7</v>
      </c>
    </row>
    <row r="49" spans="2:14" ht="12.75" customHeight="1">
      <c r="B49" s="25"/>
      <c r="C49" s="27" t="s">
        <v>7</v>
      </c>
      <c r="D49" s="100"/>
      <c r="E49" s="100"/>
      <c r="F49" s="100"/>
      <c r="G49" s="34"/>
      <c r="I49" s="25"/>
      <c r="J49" s="27" t="s">
        <v>109</v>
      </c>
      <c r="K49" s="79"/>
      <c r="L49" s="79"/>
      <c r="M49" s="79"/>
      <c r="N49" s="79"/>
    </row>
    <row r="50" spans="2:14" ht="12.75" customHeight="1">
      <c r="B50" s="25" t="s">
        <v>243</v>
      </c>
      <c r="C50" s="27" t="s">
        <v>244</v>
      </c>
      <c r="D50" s="100">
        <v>0.1</v>
      </c>
      <c r="E50" s="100"/>
      <c r="F50" s="100"/>
      <c r="G50" s="34">
        <f t="shared" si="1"/>
        <v>0.1</v>
      </c>
      <c r="I50" s="25" t="s">
        <v>243</v>
      </c>
      <c r="J50" s="27" t="s">
        <v>244</v>
      </c>
      <c r="K50" s="80">
        <v>0.1</v>
      </c>
      <c r="L50" s="80"/>
      <c r="M50" s="80"/>
      <c r="N50" s="80">
        <v>0.1</v>
      </c>
    </row>
    <row r="51" spans="2:14" ht="12.75" customHeight="1">
      <c r="B51" s="31" t="s">
        <v>261</v>
      </c>
      <c r="C51" s="27" t="s">
        <v>262</v>
      </c>
      <c r="D51" s="101">
        <v>10.1</v>
      </c>
      <c r="E51" s="101"/>
      <c r="F51" s="101"/>
      <c r="G51" s="54">
        <f t="shared" si="1"/>
        <v>10.1</v>
      </c>
      <c r="I51" s="31" t="s">
        <v>261</v>
      </c>
      <c r="J51" s="27" t="s">
        <v>263</v>
      </c>
      <c r="K51" s="80">
        <v>10.1</v>
      </c>
      <c r="L51" s="80"/>
      <c r="M51" s="80"/>
      <c r="N51" s="80">
        <v>10.1</v>
      </c>
    </row>
    <row r="52" spans="2:14" ht="12.75" customHeight="1">
      <c r="B52" s="25" t="s">
        <v>238</v>
      </c>
      <c r="C52" s="27" t="s">
        <v>239</v>
      </c>
      <c r="D52" s="101">
        <v>988.3</v>
      </c>
      <c r="E52" s="101"/>
      <c r="F52" s="101"/>
      <c r="G52" s="54">
        <f t="shared" si="1"/>
        <v>988.3</v>
      </c>
      <c r="I52" s="25" t="s">
        <v>238</v>
      </c>
      <c r="J52" s="27" t="s">
        <v>239</v>
      </c>
      <c r="K52" s="80">
        <v>988.3</v>
      </c>
      <c r="L52" s="80"/>
      <c r="M52" s="80"/>
      <c r="N52" s="80">
        <v>988.3</v>
      </c>
    </row>
    <row r="53" spans="2:14" ht="12.75" customHeight="1">
      <c r="B53" s="25" t="s">
        <v>230</v>
      </c>
      <c r="C53" s="27" t="s">
        <v>231</v>
      </c>
      <c r="D53" s="102">
        <v>4.3</v>
      </c>
      <c r="E53" s="102"/>
      <c r="F53" s="102"/>
      <c r="G53" s="54">
        <f t="shared" si="1"/>
        <v>4.3</v>
      </c>
      <c r="I53" s="25" t="s">
        <v>230</v>
      </c>
      <c r="J53" s="27" t="s">
        <v>231</v>
      </c>
      <c r="K53" s="82">
        <v>4.3</v>
      </c>
      <c r="L53" s="82"/>
      <c r="M53" s="82"/>
      <c r="N53" s="82">
        <v>4.3</v>
      </c>
    </row>
    <row r="54" spans="2:14" ht="12.75" customHeight="1">
      <c r="B54" s="25" t="s">
        <v>235</v>
      </c>
      <c r="C54" s="27" t="s">
        <v>236</v>
      </c>
      <c r="D54" s="107">
        <v>17.2</v>
      </c>
      <c r="E54" s="107">
        <v>6.7</v>
      </c>
      <c r="F54" s="107"/>
      <c r="G54" s="53">
        <f t="shared" si="1"/>
        <v>23.9</v>
      </c>
      <c r="I54" s="25" t="s">
        <v>235</v>
      </c>
      <c r="J54" s="27" t="s">
        <v>237</v>
      </c>
      <c r="K54" s="117">
        <v>17.2</v>
      </c>
      <c r="L54" s="117">
        <v>6.7</v>
      </c>
      <c r="M54" s="117"/>
      <c r="N54" s="117">
        <v>23.9</v>
      </c>
    </row>
    <row r="55" spans="2:14" ht="12.75" customHeight="1">
      <c r="B55" s="43" t="s">
        <v>62</v>
      </c>
      <c r="C55" s="44" t="s">
        <v>63</v>
      </c>
      <c r="D55" s="108">
        <f>+D56+D60+D72</f>
        <v>19922</v>
      </c>
      <c r="E55" s="108">
        <f>+E56+E60+E72</f>
        <v>33813.7</v>
      </c>
      <c r="F55" s="108">
        <f>+F56+F60+F72</f>
        <v>111.1</v>
      </c>
      <c r="G55" s="54">
        <f t="shared" si="1"/>
        <v>53846.799999999996</v>
      </c>
      <c r="I55" s="43" t="s">
        <v>62</v>
      </c>
      <c r="J55" s="50" t="s">
        <v>134</v>
      </c>
      <c r="K55" s="82">
        <f>+K56+K60+K72</f>
        <v>19922</v>
      </c>
      <c r="L55" s="82">
        <f>+L56+L60+L72</f>
        <v>33813.7</v>
      </c>
      <c r="M55" s="82">
        <f>+M56+M60+M72</f>
        <v>111.1</v>
      </c>
      <c r="N55" s="74">
        <v>53846.8</v>
      </c>
    </row>
    <row r="56" spans="2:14" ht="12.75" customHeight="1">
      <c r="B56" s="25" t="s">
        <v>64</v>
      </c>
      <c r="C56" s="27" t="s">
        <v>65</v>
      </c>
      <c r="D56" s="105">
        <f>SUM(D58:D59)</f>
        <v>17263.3</v>
      </c>
      <c r="E56" s="109">
        <f>SUM(E58:E59)</f>
        <v>27593.6</v>
      </c>
      <c r="F56" s="105">
        <f>SUM(F58:F59)</f>
        <v>111.1</v>
      </c>
      <c r="G56" s="34">
        <f t="shared" si="1"/>
        <v>44967.99999999999</v>
      </c>
      <c r="I56" s="47" t="s">
        <v>64</v>
      </c>
      <c r="J56" s="27" t="s">
        <v>206</v>
      </c>
      <c r="K56" s="79">
        <f>SUM(K58:K59)</f>
        <v>17263.3</v>
      </c>
      <c r="L56" s="83">
        <f>SUM(L58:L59)</f>
        <v>27593.6</v>
      </c>
      <c r="M56" s="79">
        <f>SUM(M58:M59)</f>
        <v>111.1</v>
      </c>
      <c r="N56" s="71">
        <v>44968</v>
      </c>
    </row>
    <row r="57" spans="2:14" ht="12.75" customHeight="1">
      <c r="B57" s="25"/>
      <c r="C57" s="27" t="s">
        <v>7</v>
      </c>
      <c r="D57" s="106"/>
      <c r="E57" s="110"/>
      <c r="F57" s="106"/>
      <c r="G57" s="54"/>
      <c r="I57" s="25"/>
      <c r="J57" s="27" t="s">
        <v>109</v>
      </c>
      <c r="K57" s="80"/>
      <c r="L57" s="84"/>
      <c r="M57" s="80"/>
      <c r="N57" s="74"/>
    </row>
    <row r="58" spans="2:14" ht="12.75" customHeight="1">
      <c r="B58" s="25" t="s">
        <v>66</v>
      </c>
      <c r="C58" s="27" t="s">
        <v>67</v>
      </c>
      <c r="D58" s="106">
        <v>637.8</v>
      </c>
      <c r="E58" s="110">
        <v>90.5</v>
      </c>
      <c r="F58" s="106"/>
      <c r="G58" s="54">
        <f>+D58+E58+F58</f>
        <v>728.3</v>
      </c>
      <c r="H58" s="57"/>
      <c r="I58" s="25" t="s">
        <v>66</v>
      </c>
      <c r="J58" s="27" t="s">
        <v>135</v>
      </c>
      <c r="K58" s="80">
        <v>637.8</v>
      </c>
      <c r="L58" s="84">
        <v>90.5</v>
      </c>
      <c r="M58" s="80"/>
      <c r="N58" s="74">
        <v>728.3</v>
      </c>
    </row>
    <row r="59" spans="2:14" ht="12.75" customHeight="1">
      <c r="B59" s="25" t="s">
        <v>68</v>
      </c>
      <c r="C59" s="27" t="s">
        <v>69</v>
      </c>
      <c r="D59" s="108">
        <v>16625.5</v>
      </c>
      <c r="E59" s="111">
        <v>27503.1</v>
      </c>
      <c r="F59" s="108">
        <v>111.1</v>
      </c>
      <c r="G59" s="54">
        <f>+D59+E59+F59</f>
        <v>44239.7</v>
      </c>
      <c r="I59" s="25" t="s">
        <v>68</v>
      </c>
      <c r="J59" s="27" t="s">
        <v>207</v>
      </c>
      <c r="K59" s="82">
        <v>16625.5</v>
      </c>
      <c r="L59" s="85">
        <v>27503.1</v>
      </c>
      <c r="M59" s="82">
        <v>111.1</v>
      </c>
      <c r="N59" s="74">
        <v>44239.7</v>
      </c>
    </row>
    <row r="60" spans="2:14" ht="12.75" customHeight="1">
      <c r="B60" s="25" t="s">
        <v>70</v>
      </c>
      <c r="C60" s="27" t="s">
        <v>71</v>
      </c>
      <c r="D60" s="106">
        <f>SUM(D62:D71)</f>
        <v>2455.3</v>
      </c>
      <c r="E60" s="106">
        <f>SUM(E62:E71)</f>
        <v>6169.099999999999</v>
      </c>
      <c r="F60" s="106">
        <f>SUM(F62:F71)</f>
        <v>0</v>
      </c>
      <c r="G60" s="54">
        <f>+D60+E60+F60</f>
        <v>8624.4</v>
      </c>
      <c r="I60" s="25" t="s">
        <v>70</v>
      </c>
      <c r="J60" s="27" t="s">
        <v>208</v>
      </c>
      <c r="K60" s="80">
        <f>SUM(K62:K71)</f>
        <v>2455.3</v>
      </c>
      <c r="L60" s="80">
        <f>SUM(L62:L71)</f>
        <v>6169.099999999999</v>
      </c>
      <c r="M60" s="80">
        <f>SUM(M62:M71)</f>
        <v>0</v>
      </c>
      <c r="N60" s="74">
        <v>8624.4</v>
      </c>
    </row>
    <row r="61" spans="2:14" ht="12.75" customHeight="1">
      <c r="B61" s="25"/>
      <c r="C61" s="27" t="s">
        <v>7</v>
      </c>
      <c r="D61" s="106"/>
      <c r="E61" s="110"/>
      <c r="F61" s="106"/>
      <c r="G61" s="54"/>
      <c r="I61" s="25"/>
      <c r="J61" s="27" t="s">
        <v>109</v>
      </c>
      <c r="K61" s="80"/>
      <c r="L61" s="84"/>
      <c r="M61" s="80"/>
      <c r="N61" s="74"/>
    </row>
    <row r="62" spans="2:14" ht="12.75" customHeight="1">
      <c r="B62" s="31" t="s">
        <v>250</v>
      </c>
      <c r="C62" s="27" t="s">
        <v>251</v>
      </c>
      <c r="D62" s="106">
        <v>3.7</v>
      </c>
      <c r="E62" s="110"/>
      <c r="F62" s="106"/>
      <c r="G62" s="54">
        <f aca="true" t="shared" si="2" ref="G62:G72">+D62+E62+F62</f>
        <v>3.7</v>
      </c>
      <c r="I62" s="31" t="s">
        <v>250</v>
      </c>
      <c r="J62" s="27" t="s">
        <v>252</v>
      </c>
      <c r="K62" s="80">
        <v>3.7</v>
      </c>
      <c r="L62" s="84"/>
      <c r="M62" s="80"/>
      <c r="N62" s="74">
        <v>3.7</v>
      </c>
    </row>
    <row r="63" spans="2:14" ht="12.75" customHeight="1">
      <c r="B63" s="31" t="s">
        <v>218</v>
      </c>
      <c r="C63" s="27" t="s">
        <v>219</v>
      </c>
      <c r="D63" s="106">
        <v>40</v>
      </c>
      <c r="E63" s="110">
        <v>3768.1</v>
      </c>
      <c r="F63" s="106"/>
      <c r="G63" s="54">
        <f t="shared" si="2"/>
        <v>3808.1</v>
      </c>
      <c r="I63" s="31" t="s">
        <v>218</v>
      </c>
      <c r="J63" s="27" t="s">
        <v>220</v>
      </c>
      <c r="K63" s="80">
        <v>40</v>
      </c>
      <c r="L63" s="84">
        <v>3768.1</v>
      </c>
      <c r="M63" s="80"/>
      <c r="N63" s="74">
        <v>3808.1</v>
      </c>
    </row>
    <row r="64" spans="2:14" ht="12.75" customHeight="1">
      <c r="B64" s="25" t="s">
        <v>228</v>
      </c>
      <c r="C64" s="27" t="s">
        <v>229</v>
      </c>
      <c r="D64" s="106">
        <v>1.9</v>
      </c>
      <c r="E64" s="110"/>
      <c r="F64" s="106"/>
      <c r="G64" s="54">
        <f t="shared" si="2"/>
        <v>1.9</v>
      </c>
      <c r="I64" s="25" t="s">
        <v>228</v>
      </c>
      <c r="J64" s="38" t="s">
        <v>229</v>
      </c>
      <c r="K64" s="80">
        <v>1.9</v>
      </c>
      <c r="L64" s="84"/>
      <c r="M64" s="80"/>
      <c r="N64" s="74">
        <v>1.9</v>
      </c>
    </row>
    <row r="65" spans="2:14" ht="12.75" customHeight="1">
      <c r="B65" s="25" t="s">
        <v>163</v>
      </c>
      <c r="C65" s="27" t="s">
        <v>164</v>
      </c>
      <c r="D65" s="106">
        <v>7</v>
      </c>
      <c r="E65" s="110"/>
      <c r="F65" s="106"/>
      <c r="G65" s="54">
        <f t="shared" si="2"/>
        <v>7</v>
      </c>
      <c r="I65" s="25" t="s">
        <v>163</v>
      </c>
      <c r="J65" s="27" t="s">
        <v>186</v>
      </c>
      <c r="K65" s="80">
        <v>7</v>
      </c>
      <c r="L65" s="84"/>
      <c r="M65" s="80"/>
      <c r="N65" s="74">
        <v>7</v>
      </c>
    </row>
    <row r="66" spans="2:14" ht="12.75" customHeight="1">
      <c r="B66" s="25" t="s">
        <v>165</v>
      </c>
      <c r="C66" s="27" t="s">
        <v>166</v>
      </c>
      <c r="D66" s="106">
        <v>1444.2</v>
      </c>
      <c r="E66" s="110">
        <v>10.7</v>
      </c>
      <c r="F66" s="106"/>
      <c r="G66" s="54">
        <f t="shared" si="2"/>
        <v>1454.9</v>
      </c>
      <c r="I66" s="25" t="s">
        <v>165</v>
      </c>
      <c r="J66" s="27" t="s">
        <v>187</v>
      </c>
      <c r="K66" s="80">
        <v>1444.2</v>
      </c>
      <c r="L66" s="84">
        <v>10.7</v>
      </c>
      <c r="M66" s="80"/>
      <c r="N66" s="74">
        <v>1454.9</v>
      </c>
    </row>
    <row r="67" spans="2:14" ht="12.75" customHeight="1">
      <c r="B67" s="31" t="s">
        <v>272</v>
      </c>
      <c r="C67" s="27" t="s">
        <v>273</v>
      </c>
      <c r="D67" s="106"/>
      <c r="E67" s="110">
        <v>0.1</v>
      </c>
      <c r="F67" s="106"/>
      <c r="G67" s="54">
        <f t="shared" si="2"/>
        <v>0.1</v>
      </c>
      <c r="I67" s="31" t="s">
        <v>272</v>
      </c>
      <c r="J67" s="27" t="s">
        <v>274</v>
      </c>
      <c r="K67" s="80"/>
      <c r="L67" s="84">
        <v>0.1</v>
      </c>
      <c r="M67" s="80"/>
      <c r="N67" s="74">
        <v>0.1</v>
      </c>
    </row>
    <row r="68" spans="2:14" ht="12.75" customHeight="1">
      <c r="B68" s="25" t="s">
        <v>72</v>
      </c>
      <c r="C68" s="27" t="s">
        <v>73</v>
      </c>
      <c r="D68" s="106">
        <v>375.1</v>
      </c>
      <c r="E68" s="110"/>
      <c r="F68" s="106"/>
      <c r="G68" s="54">
        <f t="shared" si="2"/>
        <v>375.1</v>
      </c>
      <c r="I68" s="25" t="s">
        <v>72</v>
      </c>
      <c r="J68" s="27" t="s">
        <v>209</v>
      </c>
      <c r="K68" s="80">
        <v>375.1</v>
      </c>
      <c r="L68" s="84"/>
      <c r="M68" s="80"/>
      <c r="N68" s="74">
        <v>375.1</v>
      </c>
    </row>
    <row r="69" spans="2:14" ht="12.75" customHeight="1">
      <c r="B69" s="25" t="s">
        <v>74</v>
      </c>
      <c r="C69" s="27" t="s">
        <v>75</v>
      </c>
      <c r="D69" s="106">
        <v>575.7</v>
      </c>
      <c r="E69" s="110">
        <v>2390.2</v>
      </c>
      <c r="F69" s="106"/>
      <c r="G69" s="54">
        <f t="shared" si="2"/>
        <v>2965.8999999999996</v>
      </c>
      <c r="I69" s="25" t="s">
        <v>74</v>
      </c>
      <c r="J69" s="27" t="s">
        <v>136</v>
      </c>
      <c r="K69" s="80">
        <v>575.7</v>
      </c>
      <c r="L69" s="84">
        <v>2390.2</v>
      </c>
      <c r="M69" s="80"/>
      <c r="N69" s="74">
        <v>2965.9</v>
      </c>
    </row>
    <row r="70" spans="2:14" ht="12.75" customHeight="1">
      <c r="B70" s="28" t="s">
        <v>76</v>
      </c>
      <c r="C70" s="26" t="s">
        <v>77</v>
      </c>
      <c r="D70" s="106">
        <v>7.6</v>
      </c>
      <c r="E70" s="110"/>
      <c r="F70" s="106"/>
      <c r="G70" s="54">
        <f t="shared" si="2"/>
        <v>7.6</v>
      </c>
      <c r="I70" s="28" t="s">
        <v>76</v>
      </c>
      <c r="J70" s="26" t="s">
        <v>137</v>
      </c>
      <c r="K70" s="80">
        <v>7.6</v>
      </c>
      <c r="L70" s="84"/>
      <c r="M70" s="80"/>
      <c r="N70" s="74">
        <v>7.6</v>
      </c>
    </row>
    <row r="71" spans="2:14" ht="12.75" customHeight="1">
      <c r="B71" s="25" t="s">
        <v>167</v>
      </c>
      <c r="C71" s="27" t="s">
        <v>168</v>
      </c>
      <c r="D71" s="106">
        <v>0.1</v>
      </c>
      <c r="E71" s="110"/>
      <c r="F71" s="106"/>
      <c r="G71" s="54">
        <f t="shared" si="2"/>
        <v>0.1</v>
      </c>
      <c r="I71" s="25" t="s">
        <v>167</v>
      </c>
      <c r="J71" s="27" t="s">
        <v>168</v>
      </c>
      <c r="K71" s="80">
        <v>0.1</v>
      </c>
      <c r="L71" s="84"/>
      <c r="M71" s="80"/>
      <c r="N71" s="74">
        <v>0.1</v>
      </c>
    </row>
    <row r="72" spans="2:14" ht="12.75" customHeight="1">
      <c r="B72" s="25" t="s">
        <v>78</v>
      </c>
      <c r="C72" s="27" t="s">
        <v>79</v>
      </c>
      <c r="D72" s="106">
        <f>SUM(D74:D78)</f>
        <v>203.4</v>
      </c>
      <c r="E72" s="110">
        <f>SUM(E74:E78)</f>
        <v>51</v>
      </c>
      <c r="F72" s="106">
        <f>SUM(F74:F78)</f>
        <v>0</v>
      </c>
      <c r="G72" s="54">
        <f t="shared" si="2"/>
        <v>254.4</v>
      </c>
      <c r="I72" s="25" t="s">
        <v>78</v>
      </c>
      <c r="J72" s="27" t="s">
        <v>210</v>
      </c>
      <c r="K72" s="80">
        <f>SUM(K74:K78)</f>
        <v>203.4</v>
      </c>
      <c r="L72" s="84">
        <f>SUM(L74:L78)</f>
        <v>51</v>
      </c>
      <c r="M72" s="80">
        <f>SUM(M74:M78)</f>
        <v>0</v>
      </c>
      <c r="N72" s="74">
        <v>254.4</v>
      </c>
    </row>
    <row r="73" spans="2:14" ht="12.75" customHeight="1">
      <c r="B73" s="25"/>
      <c r="C73" s="27" t="s">
        <v>7</v>
      </c>
      <c r="D73" s="106"/>
      <c r="E73" s="110"/>
      <c r="F73" s="106"/>
      <c r="G73" s="54"/>
      <c r="I73" s="25"/>
      <c r="J73" s="27" t="s">
        <v>109</v>
      </c>
      <c r="K73" s="80"/>
      <c r="L73" s="84"/>
      <c r="M73" s="80"/>
      <c r="N73" s="74"/>
    </row>
    <row r="74" spans="2:14" ht="12.75" customHeight="1">
      <c r="B74" s="31" t="s">
        <v>80</v>
      </c>
      <c r="C74" s="27" t="s">
        <v>221</v>
      </c>
      <c r="D74" s="106">
        <v>0.1</v>
      </c>
      <c r="E74" s="110">
        <v>1.3</v>
      </c>
      <c r="F74" s="106"/>
      <c r="G74" s="54">
        <f aca="true" t="shared" si="3" ref="G74:G80">+D74+E74+F74</f>
        <v>1.4000000000000001</v>
      </c>
      <c r="I74" s="31" t="s">
        <v>80</v>
      </c>
      <c r="J74" s="27" t="s">
        <v>81</v>
      </c>
      <c r="K74" s="80">
        <v>0.1</v>
      </c>
      <c r="L74" s="84">
        <v>1.3</v>
      </c>
      <c r="M74" s="80"/>
      <c r="N74" s="74">
        <v>1.4</v>
      </c>
    </row>
    <row r="75" spans="2:14" ht="12.75" customHeight="1">
      <c r="B75" s="31" t="s">
        <v>82</v>
      </c>
      <c r="C75" s="27" t="s">
        <v>83</v>
      </c>
      <c r="D75" s="106">
        <v>190.9</v>
      </c>
      <c r="E75" s="110">
        <v>48</v>
      </c>
      <c r="F75" s="106"/>
      <c r="G75" s="54">
        <f t="shared" si="3"/>
        <v>238.9</v>
      </c>
      <c r="I75" s="31" t="s">
        <v>82</v>
      </c>
      <c r="J75" s="27" t="s">
        <v>138</v>
      </c>
      <c r="K75" s="80">
        <v>190.9</v>
      </c>
      <c r="L75" s="84">
        <v>48</v>
      </c>
      <c r="M75" s="80"/>
      <c r="N75" s="74">
        <v>238.9</v>
      </c>
    </row>
    <row r="76" spans="2:14" ht="12.75" customHeight="1">
      <c r="B76" s="25" t="s">
        <v>84</v>
      </c>
      <c r="C76" s="27" t="s">
        <v>85</v>
      </c>
      <c r="D76" s="106">
        <v>11.8</v>
      </c>
      <c r="E76" s="110"/>
      <c r="F76" s="106"/>
      <c r="G76" s="54">
        <f t="shared" si="3"/>
        <v>11.8</v>
      </c>
      <c r="I76" s="25" t="s">
        <v>84</v>
      </c>
      <c r="J76" s="27" t="s">
        <v>85</v>
      </c>
      <c r="K76" s="80">
        <v>11.8</v>
      </c>
      <c r="L76" s="84"/>
      <c r="M76" s="80"/>
      <c r="N76" s="74">
        <v>11.8</v>
      </c>
    </row>
    <row r="77" spans="2:14" ht="12.75" customHeight="1">
      <c r="B77" s="31" t="s">
        <v>267</v>
      </c>
      <c r="C77" s="27" t="s">
        <v>268</v>
      </c>
      <c r="D77" s="106">
        <v>0.6</v>
      </c>
      <c r="E77" s="110"/>
      <c r="F77" s="106"/>
      <c r="G77" s="54">
        <f t="shared" si="3"/>
        <v>0.6</v>
      </c>
      <c r="I77" s="31" t="s">
        <v>267</v>
      </c>
      <c r="J77" s="27" t="s">
        <v>268</v>
      </c>
      <c r="K77" s="80">
        <v>0.6</v>
      </c>
      <c r="L77" s="84"/>
      <c r="M77" s="80"/>
      <c r="N77" s="74">
        <v>0.6</v>
      </c>
    </row>
    <row r="78" spans="2:14" ht="12.75" customHeight="1">
      <c r="B78" s="31" t="s">
        <v>248</v>
      </c>
      <c r="C78" s="27" t="s">
        <v>249</v>
      </c>
      <c r="D78" s="104"/>
      <c r="E78" s="112">
        <v>1.7</v>
      </c>
      <c r="F78" s="104"/>
      <c r="G78" s="53">
        <f t="shared" si="3"/>
        <v>1.7</v>
      </c>
      <c r="I78" s="68" t="s">
        <v>248</v>
      </c>
      <c r="J78" s="27" t="s">
        <v>249</v>
      </c>
      <c r="K78" s="78"/>
      <c r="L78" s="86">
        <v>1.7</v>
      </c>
      <c r="M78" s="78"/>
      <c r="N78" s="81">
        <v>1.7</v>
      </c>
    </row>
    <row r="79" spans="2:14" ht="12.75" customHeight="1">
      <c r="B79" s="43" t="s">
        <v>86</v>
      </c>
      <c r="C79" s="44" t="s">
        <v>87</v>
      </c>
      <c r="D79" s="106">
        <f>+D80+D85</f>
        <v>998.5</v>
      </c>
      <c r="E79" s="106">
        <f>+E80+E85</f>
        <v>1056.6999999999998</v>
      </c>
      <c r="F79" s="106">
        <f>+F80+F85</f>
        <v>0</v>
      </c>
      <c r="G79" s="54">
        <f t="shared" si="3"/>
        <v>2055.2</v>
      </c>
      <c r="I79" s="43" t="s">
        <v>86</v>
      </c>
      <c r="J79" s="50" t="s">
        <v>139</v>
      </c>
      <c r="K79" s="80">
        <f>+K80+K85</f>
        <v>998.5</v>
      </c>
      <c r="L79" s="80">
        <f>+L80+L85</f>
        <v>1056.6999999999998</v>
      </c>
      <c r="M79" s="80">
        <f>+M80+M85</f>
        <v>0</v>
      </c>
      <c r="N79" s="74">
        <v>2055.2</v>
      </c>
    </row>
    <row r="80" spans="2:14" ht="12.75" customHeight="1">
      <c r="B80" s="25" t="s">
        <v>88</v>
      </c>
      <c r="C80" s="38" t="s">
        <v>89</v>
      </c>
      <c r="D80" s="105">
        <f>SUM(D82:D84)</f>
        <v>14.9</v>
      </c>
      <c r="E80" s="105">
        <f>SUM(E82:E84)</f>
        <v>404.6</v>
      </c>
      <c r="F80" s="105">
        <f>SUM(F82:F84)</f>
        <v>0</v>
      </c>
      <c r="G80" s="34">
        <f t="shared" si="3"/>
        <v>419.5</v>
      </c>
      <c r="I80" s="25" t="s">
        <v>88</v>
      </c>
      <c r="J80" s="27" t="s">
        <v>211</v>
      </c>
      <c r="K80" s="79">
        <f>SUM(K82:K84)</f>
        <v>14.9</v>
      </c>
      <c r="L80" s="79">
        <f>SUM(L82:L84)</f>
        <v>404.6</v>
      </c>
      <c r="M80" s="79">
        <f>SUM(M82:M84)</f>
        <v>0</v>
      </c>
      <c r="N80" s="71">
        <v>419.5</v>
      </c>
    </row>
    <row r="81" spans="2:14" ht="12.75" customHeight="1">
      <c r="B81" s="25"/>
      <c r="C81" s="38" t="s">
        <v>7</v>
      </c>
      <c r="D81" s="106"/>
      <c r="E81" s="106"/>
      <c r="F81" s="101"/>
      <c r="G81" s="54"/>
      <c r="I81" s="25"/>
      <c r="J81" s="27" t="s">
        <v>109</v>
      </c>
      <c r="K81" s="80"/>
      <c r="L81" s="80"/>
      <c r="M81" s="73"/>
      <c r="N81" s="74"/>
    </row>
    <row r="82" spans="2:14" ht="12.75" customHeight="1">
      <c r="B82" s="31" t="s">
        <v>269</v>
      </c>
      <c r="C82" s="38" t="s">
        <v>270</v>
      </c>
      <c r="D82" s="106"/>
      <c r="E82" s="106">
        <v>81.9</v>
      </c>
      <c r="F82" s="101"/>
      <c r="G82" s="54">
        <f>+D82+E82+F82</f>
        <v>81.9</v>
      </c>
      <c r="I82" s="31" t="s">
        <v>269</v>
      </c>
      <c r="J82" s="27" t="s">
        <v>271</v>
      </c>
      <c r="K82" s="80"/>
      <c r="L82" s="80">
        <v>81.9</v>
      </c>
      <c r="M82" s="73"/>
      <c r="N82" s="74">
        <v>81.9</v>
      </c>
    </row>
    <row r="83" spans="2:14" ht="12.75" customHeight="1">
      <c r="B83" s="25" t="s">
        <v>169</v>
      </c>
      <c r="C83" s="38" t="s">
        <v>170</v>
      </c>
      <c r="D83" s="106">
        <v>14.9</v>
      </c>
      <c r="E83" s="106"/>
      <c r="F83" s="101"/>
      <c r="G83" s="54">
        <f>+D83+E83+F83</f>
        <v>14.9</v>
      </c>
      <c r="I83" s="25" t="s">
        <v>169</v>
      </c>
      <c r="J83" s="27" t="s">
        <v>188</v>
      </c>
      <c r="K83" s="80">
        <v>14.9</v>
      </c>
      <c r="L83" s="80"/>
      <c r="M83" s="73"/>
      <c r="N83" s="74">
        <v>14.9</v>
      </c>
    </row>
    <row r="84" spans="2:14" ht="12.75" customHeight="1">
      <c r="B84" s="25" t="s">
        <v>222</v>
      </c>
      <c r="C84" s="38" t="s">
        <v>223</v>
      </c>
      <c r="D84" s="108"/>
      <c r="E84" s="108">
        <v>322.7</v>
      </c>
      <c r="F84" s="102"/>
      <c r="G84" s="54">
        <f>+D84+E84+F84</f>
        <v>322.7</v>
      </c>
      <c r="I84" s="25" t="s">
        <v>222</v>
      </c>
      <c r="J84" s="27" t="s">
        <v>224</v>
      </c>
      <c r="K84" s="82"/>
      <c r="L84" s="82">
        <v>322.7</v>
      </c>
      <c r="M84" s="75"/>
      <c r="N84" s="74">
        <v>322.7</v>
      </c>
    </row>
    <row r="85" spans="2:14" ht="12.75" customHeight="1">
      <c r="B85" s="25" t="s">
        <v>90</v>
      </c>
      <c r="C85" s="38" t="s">
        <v>91</v>
      </c>
      <c r="D85" s="106">
        <f>SUM(D87:D97)</f>
        <v>983.6</v>
      </c>
      <c r="E85" s="106">
        <f>SUM(E87:E97)</f>
        <v>652.0999999999999</v>
      </c>
      <c r="F85" s="101">
        <f>SUM(F87:F97)</f>
        <v>0</v>
      </c>
      <c r="G85" s="54">
        <f>+D85+E85+F85</f>
        <v>1635.6999999999998</v>
      </c>
      <c r="I85" s="25" t="s">
        <v>90</v>
      </c>
      <c r="J85" s="27" t="s">
        <v>140</v>
      </c>
      <c r="K85" s="80">
        <f>SUM(K87:K97)</f>
        <v>983.6</v>
      </c>
      <c r="L85" s="80">
        <f>SUM(L87:L97)</f>
        <v>652.0999999999999</v>
      </c>
      <c r="M85" s="73">
        <f>SUM(M87:M97)</f>
        <v>0</v>
      </c>
      <c r="N85" s="74">
        <v>1635.7</v>
      </c>
    </row>
    <row r="86" spans="2:14" ht="12.75" customHeight="1">
      <c r="B86" s="25"/>
      <c r="C86" s="38" t="s">
        <v>7</v>
      </c>
      <c r="D86" s="106"/>
      <c r="E86" s="106"/>
      <c r="F86" s="101"/>
      <c r="G86" s="54"/>
      <c r="I86" s="25"/>
      <c r="J86" s="27" t="s">
        <v>109</v>
      </c>
      <c r="K86" s="80"/>
      <c r="L86" s="80"/>
      <c r="M86" s="73"/>
      <c r="N86" s="74"/>
    </row>
    <row r="87" spans="2:14" ht="12.75" customHeight="1">
      <c r="B87" s="28" t="s">
        <v>92</v>
      </c>
      <c r="C87" s="37" t="s">
        <v>93</v>
      </c>
      <c r="D87" s="106">
        <v>171.7</v>
      </c>
      <c r="E87" s="106"/>
      <c r="F87" s="101"/>
      <c r="G87" s="54">
        <f aca="true" t="shared" si="4" ref="G87:G97">+D87+E87+F87</f>
        <v>171.7</v>
      </c>
      <c r="I87" s="28" t="s">
        <v>92</v>
      </c>
      <c r="J87" s="26" t="s">
        <v>141</v>
      </c>
      <c r="K87" s="80">
        <v>171.7</v>
      </c>
      <c r="L87" s="80"/>
      <c r="M87" s="73"/>
      <c r="N87" s="74">
        <v>171.7</v>
      </c>
    </row>
    <row r="88" spans="2:14" ht="12.75" customHeight="1">
      <c r="B88" s="25" t="s">
        <v>94</v>
      </c>
      <c r="C88" s="38" t="s">
        <v>95</v>
      </c>
      <c r="D88" s="106">
        <v>64.2</v>
      </c>
      <c r="E88" s="106">
        <v>291.2</v>
      </c>
      <c r="F88" s="101"/>
      <c r="G88" s="54">
        <f t="shared" si="4"/>
        <v>355.4</v>
      </c>
      <c r="I88" s="25" t="s">
        <v>94</v>
      </c>
      <c r="J88" s="27" t="s">
        <v>142</v>
      </c>
      <c r="K88" s="80">
        <v>64.2</v>
      </c>
      <c r="L88" s="80">
        <v>291.2</v>
      </c>
      <c r="M88" s="73"/>
      <c r="N88" s="74">
        <v>355.4</v>
      </c>
    </row>
    <row r="89" spans="2:14" ht="12.75" customHeight="1">
      <c r="B89" s="31" t="s">
        <v>255</v>
      </c>
      <c r="C89" s="38" t="s">
        <v>256</v>
      </c>
      <c r="D89" s="106">
        <v>4.7</v>
      </c>
      <c r="E89" s="106"/>
      <c r="F89" s="101"/>
      <c r="G89" s="54">
        <f t="shared" si="4"/>
        <v>4.7</v>
      </c>
      <c r="I89" s="31" t="s">
        <v>255</v>
      </c>
      <c r="J89" s="27" t="s">
        <v>257</v>
      </c>
      <c r="K89" s="80">
        <v>4.7</v>
      </c>
      <c r="L89" s="80"/>
      <c r="M89" s="73"/>
      <c r="N89" s="74">
        <v>4.7</v>
      </c>
    </row>
    <row r="90" spans="2:14" ht="12.75" customHeight="1">
      <c r="B90" s="25" t="s">
        <v>96</v>
      </c>
      <c r="C90" s="38" t="s">
        <v>97</v>
      </c>
      <c r="D90" s="106">
        <v>28.8</v>
      </c>
      <c r="E90" s="106"/>
      <c r="F90" s="101"/>
      <c r="G90" s="54">
        <f t="shared" si="4"/>
        <v>28.8</v>
      </c>
      <c r="I90" s="25" t="s">
        <v>96</v>
      </c>
      <c r="J90" s="27" t="s">
        <v>143</v>
      </c>
      <c r="K90" s="80">
        <v>28.8</v>
      </c>
      <c r="L90" s="80"/>
      <c r="M90" s="73"/>
      <c r="N90" s="74">
        <v>28.8</v>
      </c>
    </row>
    <row r="91" spans="2:14" ht="12.75" customHeight="1">
      <c r="B91" s="25" t="s">
        <v>98</v>
      </c>
      <c r="C91" s="38" t="s">
        <v>99</v>
      </c>
      <c r="D91" s="106">
        <v>177.7</v>
      </c>
      <c r="E91" s="106">
        <v>5</v>
      </c>
      <c r="F91" s="101"/>
      <c r="G91" s="54">
        <f t="shared" si="4"/>
        <v>182.7</v>
      </c>
      <c r="I91" s="25" t="s">
        <v>98</v>
      </c>
      <c r="J91" s="27" t="s">
        <v>144</v>
      </c>
      <c r="K91" s="80">
        <v>177.7</v>
      </c>
      <c r="L91" s="80">
        <v>5</v>
      </c>
      <c r="M91" s="73"/>
      <c r="N91" s="74">
        <v>182.7</v>
      </c>
    </row>
    <row r="92" spans="2:14" ht="12.75" customHeight="1">
      <c r="B92" s="25" t="s">
        <v>173</v>
      </c>
      <c r="C92" s="38" t="s">
        <v>174</v>
      </c>
      <c r="D92" s="106">
        <v>73.4</v>
      </c>
      <c r="E92" s="106"/>
      <c r="F92" s="101"/>
      <c r="G92" s="54">
        <f t="shared" si="4"/>
        <v>73.4</v>
      </c>
      <c r="I92" s="25" t="s">
        <v>173</v>
      </c>
      <c r="J92" s="27" t="s">
        <v>216</v>
      </c>
      <c r="K92" s="80">
        <v>73.4</v>
      </c>
      <c r="L92" s="80"/>
      <c r="M92" s="73"/>
      <c r="N92" s="74">
        <v>73.4</v>
      </c>
    </row>
    <row r="93" spans="2:14" ht="12.75" customHeight="1">
      <c r="B93" s="25" t="s">
        <v>171</v>
      </c>
      <c r="C93" s="38" t="s">
        <v>172</v>
      </c>
      <c r="D93" s="106">
        <v>393.5</v>
      </c>
      <c r="E93" s="106">
        <v>355.9</v>
      </c>
      <c r="F93" s="101"/>
      <c r="G93" s="54">
        <f t="shared" si="4"/>
        <v>749.4</v>
      </c>
      <c r="I93" s="25" t="s">
        <v>171</v>
      </c>
      <c r="J93" s="27" t="s">
        <v>189</v>
      </c>
      <c r="K93" s="80">
        <v>393.5</v>
      </c>
      <c r="L93" s="80">
        <v>355.9</v>
      </c>
      <c r="M93" s="73"/>
      <c r="N93" s="74">
        <v>749.4</v>
      </c>
    </row>
    <row r="94" spans="2:14" ht="12.75" customHeight="1">
      <c r="B94" s="25" t="s">
        <v>100</v>
      </c>
      <c r="C94" s="38" t="s">
        <v>101</v>
      </c>
      <c r="D94" s="106">
        <v>10</v>
      </c>
      <c r="E94" s="106"/>
      <c r="F94" s="101"/>
      <c r="G94" s="54">
        <f t="shared" si="4"/>
        <v>10</v>
      </c>
      <c r="I94" s="25" t="s">
        <v>100</v>
      </c>
      <c r="J94" s="27" t="s">
        <v>145</v>
      </c>
      <c r="K94" s="80">
        <v>10</v>
      </c>
      <c r="L94" s="80"/>
      <c r="M94" s="73"/>
      <c r="N94" s="74">
        <v>10</v>
      </c>
    </row>
    <row r="95" spans="2:14" ht="12.75" customHeight="1">
      <c r="B95" s="25" t="s">
        <v>240</v>
      </c>
      <c r="C95" s="38" t="s">
        <v>241</v>
      </c>
      <c r="D95" s="106">
        <v>1</v>
      </c>
      <c r="E95" s="106"/>
      <c r="F95" s="101"/>
      <c r="G95" s="54">
        <f t="shared" si="4"/>
        <v>1</v>
      </c>
      <c r="I95" s="31" t="s">
        <v>240</v>
      </c>
      <c r="J95" s="27" t="s">
        <v>242</v>
      </c>
      <c r="K95" s="80">
        <v>1</v>
      </c>
      <c r="L95" s="80"/>
      <c r="M95" s="73"/>
      <c r="N95" s="74">
        <v>1</v>
      </c>
    </row>
    <row r="96" spans="2:14" ht="12.75" customHeight="1">
      <c r="B96" s="25" t="s">
        <v>245</v>
      </c>
      <c r="C96" s="38" t="s">
        <v>246</v>
      </c>
      <c r="D96" s="106">
        <v>0.1</v>
      </c>
      <c r="E96" s="106"/>
      <c r="F96" s="101"/>
      <c r="G96" s="54">
        <f t="shared" si="4"/>
        <v>0.1</v>
      </c>
      <c r="I96" s="25" t="s">
        <v>245</v>
      </c>
      <c r="J96" s="38" t="s">
        <v>247</v>
      </c>
      <c r="K96" s="80">
        <v>0.1</v>
      </c>
      <c r="L96" s="80"/>
      <c r="M96" s="73"/>
      <c r="N96" s="74">
        <v>0.1</v>
      </c>
    </row>
    <row r="97" spans="2:14" ht="12.75" customHeight="1">
      <c r="B97" s="25" t="s">
        <v>175</v>
      </c>
      <c r="C97" s="38" t="s">
        <v>176</v>
      </c>
      <c r="D97" s="104">
        <v>58.5</v>
      </c>
      <c r="E97" s="104"/>
      <c r="F97" s="103"/>
      <c r="G97" s="53">
        <f t="shared" si="4"/>
        <v>58.5</v>
      </c>
      <c r="I97" s="25" t="s">
        <v>175</v>
      </c>
      <c r="J97" s="27" t="s">
        <v>217</v>
      </c>
      <c r="K97" s="78">
        <v>58.5</v>
      </c>
      <c r="L97" s="78"/>
      <c r="M97" s="77"/>
      <c r="N97" s="81">
        <v>58.5</v>
      </c>
    </row>
    <row r="98" spans="2:14" ht="12.75" customHeight="1">
      <c r="B98" s="47" t="s">
        <v>177</v>
      </c>
      <c r="C98" s="44" t="s">
        <v>178</v>
      </c>
      <c r="D98" s="113">
        <f>+D102+D101+D100</f>
        <v>65.19999999999999</v>
      </c>
      <c r="E98" s="113">
        <f>+E102+E101+E100</f>
        <v>1567.2</v>
      </c>
      <c r="F98" s="113">
        <f>+F102+F101+F100</f>
        <v>0.5</v>
      </c>
      <c r="G98" s="54">
        <f aca="true" t="shared" si="5" ref="G98:G106">+D98+E98+F98</f>
        <v>1632.9</v>
      </c>
      <c r="I98" s="43" t="s">
        <v>177</v>
      </c>
      <c r="J98" s="50" t="s">
        <v>190</v>
      </c>
      <c r="K98" s="87">
        <f>+K102+K101+K100</f>
        <v>65.19999999999999</v>
      </c>
      <c r="L98" s="87">
        <f>+L102+L101+L100</f>
        <v>1567.2</v>
      </c>
      <c r="M98" s="87">
        <f>+M102+M101+M100</f>
        <v>0.5</v>
      </c>
      <c r="N98" s="74">
        <v>1632.9</v>
      </c>
    </row>
    <row r="99" spans="2:14" ht="12.75" customHeight="1">
      <c r="B99" s="47"/>
      <c r="C99" s="48" t="s">
        <v>7</v>
      </c>
      <c r="D99" s="106"/>
      <c r="E99" s="106"/>
      <c r="F99" s="101"/>
      <c r="G99" s="34">
        <f t="shared" si="5"/>
        <v>0</v>
      </c>
      <c r="I99" s="25"/>
      <c r="J99" s="27" t="s">
        <v>109</v>
      </c>
      <c r="K99" s="80"/>
      <c r="L99" s="80"/>
      <c r="M99" s="73"/>
      <c r="N99" s="71">
        <v>0</v>
      </c>
    </row>
    <row r="100" spans="2:14" ht="12.75" customHeight="1">
      <c r="B100" s="25" t="s">
        <v>232</v>
      </c>
      <c r="C100" s="38" t="s">
        <v>233</v>
      </c>
      <c r="D100" s="106">
        <v>39.4</v>
      </c>
      <c r="E100" s="106"/>
      <c r="F100" s="101"/>
      <c r="G100" s="54">
        <f t="shared" si="5"/>
        <v>39.4</v>
      </c>
      <c r="I100" s="25" t="s">
        <v>232</v>
      </c>
      <c r="J100" s="38" t="s">
        <v>234</v>
      </c>
      <c r="K100" s="80">
        <v>39.4</v>
      </c>
      <c r="L100" s="80"/>
      <c r="M100" s="73"/>
      <c r="N100" s="74">
        <v>39.4</v>
      </c>
    </row>
    <row r="101" spans="2:14" ht="12.75" customHeight="1">
      <c r="B101" s="31" t="s">
        <v>264</v>
      </c>
      <c r="C101" s="38" t="s">
        <v>265</v>
      </c>
      <c r="D101" s="106">
        <v>9.4</v>
      </c>
      <c r="E101" s="106"/>
      <c r="F101" s="101"/>
      <c r="G101" s="54">
        <f t="shared" si="5"/>
        <v>9.4</v>
      </c>
      <c r="I101" s="31" t="s">
        <v>264</v>
      </c>
      <c r="J101" s="27" t="s">
        <v>266</v>
      </c>
      <c r="K101" s="80">
        <v>9.4</v>
      </c>
      <c r="L101" s="80"/>
      <c r="M101" s="73"/>
      <c r="N101" s="74">
        <v>9.4</v>
      </c>
    </row>
    <row r="102" spans="2:14" ht="12.75" customHeight="1">
      <c r="B102" s="39" t="s">
        <v>179</v>
      </c>
      <c r="C102" s="49" t="s">
        <v>180</v>
      </c>
      <c r="D102" s="106">
        <v>16.4</v>
      </c>
      <c r="E102" s="106">
        <v>1567.2</v>
      </c>
      <c r="F102" s="101">
        <v>0.5</v>
      </c>
      <c r="G102" s="53">
        <f t="shared" si="5"/>
        <v>1584.1000000000001</v>
      </c>
      <c r="I102" s="25" t="s">
        <v>179</v>
      </c>
      <c r="J102" s="27" t="s">
        <v>191</v>
      </c>
      <c r="K102" s="80">
        <v>16.4</v>
      </c>
      <c r="L102" s="80">
        <v>1567.2</v>
      </c>
      <c r="M102" s="73">
        <v>0.5</v>
      </c>
      <c r="N102" s="81">
        <v>1584.1</v>
      </c>
    </row>
    <row r="103" spans="2:14" ht="12.75" customHeight="1">
      <c r="B103" s="47" t="s">
        <v>275</v>
      </c>
      <c r="C103" s="52" t="s">
        <v>276</v>
      </c>
      <c r="D103" s="105">
        <f>+D11+D12+D14+D15+D17+D18+D19+D21+D24+D26+D28+D29+D30+D33+D36+D37</f>
        <v>188475.9</v>
      </c>
      <c r="E103" s="105">
        <f>+E11+E12+E14+E15+E17+E18+E19+E21+E24+E26+E28+E29+E30+E33+E36+E37</f>
        <v>161526.3</v>
      </c>
      <c r="F103" s="105">
        <f>+F11+F12+F14+F15+F17+F18+F19+F21+F24+F26+F28+F29+F30+F33+F36+F37</f>
        <v>1209.2</v>
      </c>
      <c r="G103" s="34">
        <f t="shared" si="5"/>
        <v>351211.39999999997</v>
      </c>
      <c r="I103" s="47" t="s">
        <v>212</v>
      </c>
      <c r="J103" s="52" t="s">
        <v>213</v>
      </c>
      <c r="K103" s="105">
        <f>+K11+K12+K14+K15+K17+K18+K19+K21+K24+K26+K28+K29+K30+K33+K36+K37</f>
        <v>188475.9</v>
      </c>
      <c r="L103" s="105">
        <f>+L11+L12+L14+L15+L17+L18+L19+L21+L24+L26+L28+L29+L30+L33+L36+L37</f>
        <v>161526.3</v>
      </c>
      <c r="M103" s="105">
        <f>+M11+M12+M14+M15+M17+M18+M19+M21+M24+M26+M28+M29+M30+M33+M36+M37</f>
        <v>1209.2</v>
      </c>
      <c r="N103" s="34">
        <v>351211.4</v>
      </c>
    </row>
    <row r="104" spans="2:14" ht="12.75" customHeight="1">
      <c r="B104" s="25" t="s">
        <v>277</v>
      </c>
      <c r="C104" s="36" t="s">
        <v>278</v>
      </c>
      <c r="D104" s="106">
        <f>+D8-D103</f>
        <v>33525.20000000001</v>
      </c>
      <c r="E104" s="106">
        <f>+E8-E103</f>
        <v>106592.90000000008</v>
      </c>
      <c r="F104" s="106">
        <f>+F8-F103</f>
        <v>668.8999999999996</v>
      </c>
      <c r="G104" s="54">
        <f t="shared" si="5"/>
        <v>140787.0000000001</v>
      </c>
      <c r="I104" s="25" t="s">
        <v>214</v>
      </c>
      <c r="J104" s="36" t="s">
        <v>215</v>
      </c>
      <c r="K104" s="106">
        <f>+K8-K103</f>
        <v>33525.20000000001</v>
      </c>
      <c r="L104" s="106">
        <f>+L8-L103</f>
        <v>106592.90000000008</v>
      </c>
      <c r="M104" s="106">
        <f>+M8-M103</f>
        <v>668.8999999999996</v>
      </c>
      <c r="N104" s="54">
        <v>140787</v>
      </c>
    </row>
    <row r="105" spans="2:14" ht="12.75" customHeight="1">
      <c r="B105" s="25" t="s">
        <v>102</v>
      </c>
      <c r="C105" s="36" t="s">
        <v>103</v>
      </c>
      <c r="D105" s="106">
        <f>+D12+D28+D16+D15+D21+D17+D19+D24+D26+D30+D11+D33+D18+D35+D20+D14+D32+D36+D37+D13+D34+D38</f>
        <v>191831.20000000004</v>
      </c>
      <c r="E105" s="106">
        <f>+E12+E28+E16+E15+E21+E17+E19+E24+E26+E30+E11+E33+E18+E35+E20+E14+E32+E36+E37+E13+E34+E38</f>
        <v>220983.6</v>
      </c>
      <c r="F105" s="106">
        <f>+F12+F28+F16+F15+F21+F17+F19+F24+F26+F30+F11+F33+F18+F35+F20+F14+F32+F36+F37+F13+F34+F38</f>
        <v>1523.5</v>
      </c>
      <c r="G105" s="54">
        <f t="shared" si="5"/>
        <v>414338.30000000005</v>
      </c>
      <c r="I105" s="25" t="s">
        <v>102</v>
      </c>
      <c r="J105" s="36" t="s">
        <v>103</v>
      </c>
      <c r="K105" s="106">
        <f>+K12+K28+K16+K15+K21+K17+K19+K24+K26+K30+K11+K33+K18+K35+K20+K14+K32+K36+K37+K13+K34+K38</f>
        <v>191831.20000000004</v>
      </c>
      <c r="L105" s="106">
        <f>+L12+L28+L16+L15+L21+L17+L19+L24+L26+L30+L11+L33+L18+L35+L20+L14+L32+L36+L37+L13+L34+L38</f>
        <v>220983.6</v>
      </c>
      <c r="M105" s="106">
        <f>+M12+M28+M16+M15+M21+M17+M19+M24+M26+M30+M11+M33+M18+M35+M20+M14+M32+M36+M37+M13+M34+M38</f>
        <v>1523.5</v>
      </c>
      <c r="N105" s="54">
        <v>414338.3</v>
      </c>
    </row>
    <row r="106" spans="2:14" ht="12.75" customHeight="1">
      <c r="B106" s="39" t="s">
        <v>104</v>
      </c>
      <c r="C106" s="40" t="s">
        <v>105</v>
      </c>
      <c r="D106" s="104">
        <f>+D8-D105</f>
        <v>30169.899999999965</v>
      </c>
      <c r="E106" s="104">
        <f>+E8-E105</f>
        <v>47135.600000000064</v>
      </c>
      <c r="F106" s="104">
        <f>+F8-F105</f>
        <v>354.5999999999997</v>
      </c>
      <c r="G106" s="53">
        <f t="shared" si="5"/>
        <v>77660.10000000003</v>
      </c>
      <c r="I106" s="25" t="s">
        <v>104</v>
      </c>
      <c r="J106" s="36" t="s">
        <v>105</v>
      </c>
      <c r="K106" s="104">
        <f>+K8-K105</f>
        <v>30169.899999999965</v>
      </c>
      <c r="L106" s="104">
        <f>+L8-L105</f>
        <v>47135.600000000064</v>
      </c>
      <c r="M106" s="104">
        <f>+M8-M105</f>
        <v>354.5999999999997</v>
      </c>
      <c r="N106" s="53">
        <v>77660.1</v>
      </c>
    </row>
    <row r="107" spans="9:10" ht="12.75" customHeight="1">
      <c r="I107" s="29"/>
      <c r="J107" s="29"/>
    </row>
    <row r="108" spans="2:10" ht="12.75" customHeight="1">
      <c r="B108" s="2" t="s">
        <v>106</v>
      </c>
      <c r="I108" s="2" t="s">
        <v>146</v>
      </c>
      <c r="J108" s="30"/>
    </row>
    <row r="109" ht="12.75" customHeight="1"/>
    <row r="110" ht="12.75" customHeight="1"/>
    <row r="111" ht="12.75" customHeight="1"/>
    <row r="112" spans="5:8" ht="12.75" customHeight="1">
      <c r="E112" s="114"/>
      <c r="F112" s="114"/>
      <c r="G112" s="57"/>
      <c r="H112" s="57"/>
    </row>
    <row r="113" spans="5:8" ht="12.75" customHeight="1">
      <c r="E113" s="115"/>
      <c r="F113" s="115"/>
      <c r="G113" s="59"/>
      <c r="H113" s="57"/>
    </row>
    <row r="114" spans="5:8" ht="12.75" customHeight="1">
      <c r="E114" s="110"/>
      <c r="F114" s="110"/>
      <c r="G114" s="56"/>
      <c r="H114" s="57"/>
    </row>
    <row r="115" spans="5:8" ht="12.75" customHeight="1">
      <c r="E115" s="110"/>
      <c r="F115" s="110"/>
      <c r="G115" s="56"/>
      <c r="H115" s="57"/>
    </row>
    <row r="116" spans="5:8" ht="12.75" customHeight="1">
      <c r="E116" s="110"/>
      <c r="F116" s="110"/>
      <c r="G116" s="56"/>
      <c r="H116" s="57"/>
    </row>
    <row r="117" spans="5:8" ht="12.75" customHeight="1">
      <c r="E117" s="110"/>
      <c r="F117" s="110"/>
      <c r="G117" s="56"/>
      <c r="H117" s="57"/>
    </row>
    <row r="118" spans="5:8" ht="12.75" customHeight="1">
      <c r="E118" s="110"/>
      <c r="F118" s="110"/>
      <c r="G118" s="56"/>
      <c r="H118" s="57"/>
    </row>
    <row r="119" spans="5:8" ht="12.75" customHeight="1">
      <c r="E119" s="110"/>
      <c r="F119" s="110"/>
      <c r="G119" s="56"/>
      <c r="H119" s="57"/>
    </row>
    <row r="120" spans="5:8" ht="12.75" customHeight="1">
      <c r="E120" s="110"/>
      <c r="F120" s="110"/>
      <c r="G120" s="56"/>
      <c r="H120" s="57"/>
    </row>
    <row r="121" spans="5:8" ht="12.75" customHeight="1">
      <c r="E121" s="110"/>
      <c r="F121" s="110"/>
      <c r="G121" s="56"/>
      <c r="H121" s="57"/>
    </row>
    <row r="122" spans="5:8" ht="12.75" customHeight="1">
      <c r="E122" s="110"/>
      <c r="F122" s="110"/>
      <c r="G122" s="56"/>
      <c r="H122" s="57"/>
    </row>
    <row r="123" spans="5:8" ht="12.75" customHeight="1">
      <c r="E123" s="110"/>
      <c r="F123" s="110"/>
      <c r="G123" s="56"/>
      <c r="H123" s="57"/>
    </row>
    <row r="124" spans="5:8" ht="12.75" customHeight="1">
      <c r="E124" s="110"/>
      <c r="F124" s="110"/>
      <c r="G124" s="56"/>
      <c r="H124" s="57"/>
    </row>
    <row r="125" spans="5:8" ht="12.75" customHeight="1">
      <c r="E125" s="110"/>
      <c r="F125" s="110"/>
      <c r="G125" s="56"/>
      <c r="H125" s="57"/>
    </row>
    <row r="126" spans="5:8" ht="12.75" customHeight="1">
      <c r="E126" s="110"/>
      <c r="F126" s="110"/>
      <c r="G126" s="56"/>
      <c r="H126" s="57"/>
    </row>
    <row r="127" spans="5:8" ht="12.75" customHeight="1">
      <c r="E127" s="110"/>
      <c r="F127" s="110"/>
      <c r="G127" s="56"/>
      <c r="H127" s="57"/>
    </row>
    <row r="128" spans="5:8" ht="12.75" customHeight="1">
      <c r="E128" s="110"/>
      <c r="F128" s="110"/>
      <c r="G128" s="56"/>
      <c r="H128" s="57"/>
    </row>
    <row r="129" spans="5:8" ht="12.75" customHeight="1">
      <c r="E129" s="110"/>
      <c r="F129" s="110"/>
      <c r="G129" s="56"/>
      <c r="H129" s="57"/>
    </row>
    <row r="130" spans="5:8" ht="12.75" customHeight="1">
      <c r="E130" s="111"/>
      <c r="F130" s="115"/>
      <c r="G130" s="58"/>
      <c r="H130" s="57"/>
    </row>
    <row r="131" spans="5:8" ht="12.75" customHeight="1">
      <c r="E131" s="110"/>
      <c r="F131" s="111"/>
      <c r="G131" s="56"/>
      <c r="H131" s="57"/>
    </row>
    <row r="132" spans="5:8" ht="12.75" customHeight="1">
      <c r="E132" s="116"/>
      <c r="F132" s="116"/>
      <c r="G132" s="60"/>
      <c r="H132" s="57"/>
    </row>
    <row r="133" spans="5:8" ht="12.75" customHeight="1">
      <c r="E133" s="110"/>
      <c r="F133" s="110"/>
      <c r="G133" s="56"/>
      <c r="H133" s="57"/>
    </row>
    <row r="134" spans="5:8" ht="12.75" customHeight="1">
      <c r="E134" s="110"/>
      <c r="F134" s="110"/>
      <c r="G134" s="56"/>
      <c r="H134" s="57"/>
    </row>
    <row r="135" spans="5:8" ht="12.75" customHeight="1">
      <c r="E135" s="110"/>
      <c r="F135" s="110"/>
      <c r="G135" s="56"/>
      <c r="H135" s="57"/>
    </row>
    <row r="136" spans="5:8" ht="12.75" customHeight="1">
      <c r="E136" s="110"/>
      <c r="F136" s="110"/>
      <c r="G136" s="56"/>
      <c r="H136" s="57"/>
    </row>
    <row r="137" spans="5:8" ht="12.75" customHeight="1">
      <c r="E137" s="110"/>
      <c r="F137" s="110"/>
      <c r="G137" s="56"/>
      <c r="H137" s="57"/>
    </row>
    <row r="138" spans="5:8" ht="12.75" customHeight="1">
      <c r="E138" s="110"/>
      <c r="F138" s="110"/>
      <c r="G138" s="56"/>
      <c r="H138" s="57"/>
    </row>
    <row r="139" spans="5:8" ht="12.75" customHeight="1">
      <c r="E139" s="110"/>
      <c r="F139" s="110"/>
      <c r="G139" s="56"/>
      <c r="H139" s="57"/>
    </row>
    <row r="140" spans="5:8" ht="12.75" customHeight="1">
      <c r="E140" s="110"/>
      <c r="F140" s="110"/>
      <c r="G140" s="56"/>
      <c r="H140" s="57"/>
    </row>
    <row r="141" spans="5:8" ht="12.75" customHeight="1">
      <c r="E141" s="110"/>
      <c r="F141" s="110"/>
      <c r="G141" s="56"/>
      <c r="H141" s="57"/>
    </row>
    <row r="142" spans="5:8" ht="12.75" customHeight="1">
      <c r="E142" s="110"/>
      <c r="F142" s="110"/>
      <c r="G142" s="56"/>
      <c r="H142" s="57"/>
    </row>
    <row r="143" spans="5:8" ht="12.75" customHeight="1">
      <c r="E143" s="110"/>
      <c r="F143" s="110"/>
      <c r="G143" s="56"/>
      <c r="H143" s="57"/>
    </row>
    <row r="144" spans="5:8" ht="12.75" customHeight="1">
      <c r="E144" s="110"/>
      <c r="F144" s="110"/>
      <c r="G144" s="56"/>
      <c r="H144" s="57"/>
    </row>
    <row r="145" spans="5:8" ht="12.75" customHeight="1">
      <c r="E145" s="110"/>
      <c r="F145" s="110"/>
      <c r="G145" s="56"/>
      <c r="H145" s="57"/>
    </row>
    <row r="146" spans="5:8" ht="12.75" customHeight="1">
      <c r="E146" s="110"/>
      <c r="F146" s="110"/>
      <c r="G146" s="56"/>
      <c r="H146" s="57"/>
    </row>
    <row r="147" spans="5:8" ht="12.75" customHeight="1">
      <c r="E147" s="110"/>
      <c r="F147" s="110"/>
      <c r="G147" s="56"/>
      <c r="H147" s="57"/>
    </row>
    <row r="148" spans="5:8" ht="12.75" customHeight="1">
      <c r="E148" s="110"/>
      <c r="F148" s="110"/>
      <c r="G148" s="56"/>
      <c r="H148" s="57"/>
    </row>
    <row r="149" spans="5:8" ht="12.75" customHeight="1">
      <c r="E149" s="110"/>
      <c r="F149" s="110"/>
      <c r="G149" s="56"/>
      <c r="H149" s="57"/>
    </row>
    <row r="150" spans="5:8" ht="12.75" customHeight="1">
      <c r="E150" s="110"/>
      <c r="F150" s="110"/>
      <c r="G150" s="56"/>
      <c r="H150" s="57"/>
    </row>
    <row r="151" spans="5:8" ht="12.75" customHeight="1">
      <c r="E151" s="110"/>
      <c r="F151" s="110"/>
      <c r="G151" s="56"/>
      <c r="H151" s="57"/>
    </row>
    <row r="152" spans="5:8" ht="12.75" customHeight="1">
      <c r="E152" s="110"/>
      <c r="F152" s="110"/>
      <c r="G152" s="56"/>
      <c r="H152" s="57"/>
    </row>
    <row r="153" spans="5:8" ht="12.75" customHeight="1">
      <c r="E153" s="110"/>
      <c r="F153" s="110"/>
      <c r="G153" s="56"/>
      <c r="H153" s="57"/>
    </row>
    <row r="154" spans="5:8" ht="12.75" customHeight="1">
      <c r="E154" s="110"/>
      <c r="F154" s="110"/>
      <c r="G154" s="56"/>
      <c r="H154" s="57"/>
    </row>
    <row r="155" spans="5:8" ht="12.75" customHeight="1">
      <c r="E155" s="110"/>
      <c r="F155" s="110"/>
      <c r="G155" s="56"/>
      <c r="H155" s="57"/>
    </row>
    <row r="156" spans="5:8" ht="12.75" customHeight="1">
      <c r="E156" s="110"/>
      <c r="F156" s="110"/>
      <c r="G156" s="56"/>
      <c r="H156" s="57"/>
    </row>
    <row r="157" spans="5:8" ht="12.75" customHeight="1">
      <c r="E157" s="111"/>
      <c r="F157" s="111"/>
      <c r="G157" s="58"/>
      <c r="H157" s="57"/>
    </row>
    <row r="158" spans="5:8" ht="12.75" customHeight="1">
      <c r="E158" s="111"/>
      <c r="F158" s="111"/>
      <c r="G158" s="58"/>
      <c r="H158" s="57"/>
    </row>
    <row r="159" spans="5:8" ht="12.75" customHeight="1">
      <c r="E159" s="111"/>
      <c r="F159" s="111"/>
      <c r="G159" s="58"/>
      <c r="H159" s="57"/>
    </row>
    <row r="160" spans="5:8" ht="12.75" customHeight="1">
      <c r="E160" s="111"/>
      <c r="F160" s="111"/>
      <c r="G160" s="58"/>
      <c r="H160" s="57"/>
    </row>
    <row r="161" spans="5:8" ht="12.75" customHeight="1">
      <c r="E161" s="110"/>
      <c r="F161" s="110"/>
      <c r="G161" s="56"/>
      <c r="H161" s="57"/>
    </row>
    <row r="162" spans="5:8" ht="12.75" customHeight="1">
      <c r="E162" s="110"/>
      <c r="F162" s="110"/>
      <c r="G162" s="56"/>
      <c r="H162" s="57"/>
    </row>
    <row r="163" spans="5:8" ht="12.75" customHeight="1">
      <c r="E163" s="110"/>
      <c r="F163" s="110"/>
      <c r="G163" s="56"/>
      <c r="H163" s="57"/>
    </row>
    <row r="164" spans="5:8" ht="12.75" customHeight="1">
      <c r="E164" s="111"/>
      <c r="F164" s="111"/>
      <c r="G164" s="58"/>
      <c r="H164" s="57"/>
    </row>
    <row r="165" spans="5:8" ht="12.75" customHeight="1">
      <c r="E165" s="110"/>
      <c r="F165" s="110"/>
      <c r="G165" s="56"/>
      <c r="H165" s="57"/>
    </row>
    <row r="166" spans="5:8" ht="12.75" customHeight="1">
      <c r="E166" s="110"/>
      <c r="F166" s="110"/>
      <c r="G166" s="56"/>
      <c r="H166" s="57"/>
    </row>
    <row r="167" spans="5:8" ht="12.75" customHeight="1">
      <c r="E167" s="110"/>
      <c r="F167" s="110"/>
      <c r="G167" s="56"/>
      <c r="H167" s="57"/>
    </row>
    <row r="168" spans="5:8" ht="12.75" customHeight="1">
      <c r="E168" s="110"/>
      <c r="F168" s="110"/>
      <c r="G168" s="56"/>
      <c r="H168" s="57"/>
    </row>
    <row r="169" spans="5:8" ht="12.75" customHeight="1">
      <c r="E169" s="110"/>
      <c r="F169" s="110"/>
      <c r="G169" s="56"/>
      <c r="H169" s="57"/>
    </row>
    <row r="170" spans="5:8" ht="12.75" customHeight="1">
      <c r="E170" s="110"/>
      <c r="F170" s="110"/>
      <c r="G170" s="56"/>
      <c r="H170" s="57"/>
    </row>
    <row r="171" spans="5:8" ht="12.75" customHeight="1">
      <c r="E171" s="110"/>
      <c r="F171" s="110"/>
      <c r="G171" s="56"/>
      <c r="H171" s="57"/>
    </row>
    <row r="172" spans="5:8" ht="12.75" customHeight="1">
      <c r="E172" s="110"/>
      <c r="F172" s="110"/>
      <c r="G172" s="56"/>
      <c r="H172" s="57"/>
    </row>
    <row r="173" spans="5:8" ht="12.75" customHeight="1">
      <c r="E173" s="110"/>
      <c r="F173" s="110"/>
      <c r="G173" s="56"/>
      <c r="H173" s="57"/>
    </row>
    <row r="174" spans="5:8" ht="12.75" customHeight="1">
      <c r="E174" s="110"/>
      <c r="F174" s="110"/>
      <c r="G174" s="56"/>
      <c r="H174" s="57"/>
    </row>
    <row r="175" spans="5:8" ht="12.75" customHeight="1">
      <c r="E175" s="110"/>
      <c r="F175" s="110"/>
      <c r="G175" s="56"/>
      <c r="H175" s="57"/>
    </row>
    <row r="176" spans="5:8" ht="12.75" customHeight="1">
      <c r="E176" s="110"/>
      <c r="F176" s="110"/>
      <c r="G176" s="56"/>
      <c r="H176" s="57"/>
    </row>
    <row r="177" spans="5:8" ht="12.75" customHeight="1">
      <c r="E177" s="110"/>
      <c r="F177" s="110"/>
      <c r="G177" s="56"/>
      <c r="H177" s="57"/>
    </row>
    <row r="178" spans="5:8" ht="12.75" customHeight="1">
      <c r="E178" s="110"/>
      <c r="F178" s="110"/>
      <c r="G178" s="56"/>
      <c r="H178" s="57"/>
    </row>
    <row r="179" spans="5:8" ht="12.75" customHeight="1">
      <c r="E179" s="110"/>
      <c r="F179" s="110"/>
      <c r="G179" s="56"/>
      <c r="H179" s="57"/>
    </row>
    <row r="180" spans="5:8" ht="12.75" customHeight="1">
      <c r="E180" s="110"/>
      <c r="F180" s="110"/>
      <c r="G180" s="56"/>
      <c r="H180" s="57"/>
    </row>
    <row r="181" spans="5:8" ht="12.75" customHeight="1">
      <c r="E181" s="110"/>
      <c r="F181" s="110"/>
      <c r="G181" s="56"/>
      <c r="H181" s="57"/>
    </row>
    <row r="182" spans="5:8" ht="12.75" customHeight="1">
      <c r="E182" s="110"/>
      <c r="F182" s="110"/>
      <c r="G182" s="56"/>
      <c r="H182" s="57"/>
    </row>
    <row r="183" spans="5:8" ht="12.75" customHeight="1">
      <c r="E183" s="110"/>
      <c r="F183" s="110"/>
      <c r="G183" s="56"/>
      <c r="H183" s="57"/>
    </row>
    <row r="184" spans="5:8" ht="12.75" customHeight="1">
      <c r="E184" s="110"/>
      <c r="F184" s="110"/>
      <c r="G184" s="56"/>
      <c r="H184" s="57"/>
    </row>
    <row r="185" spans="5:8" ht="12.75" customHeight="1">
      <c r="E185" s="110"/>
      <c r="F185" s="110"/>
      <c r="G185" s="56"/>
      <c r="H185" s="57"/>
    </row>
    <row r="186" spans="5:8" ht="12.75" customHeight="1">
      <c r="E186" s="110"/>
      <c r="F186" s="110"/>
      <c r="G186" s="56"/>
      <c r="H186" s="57"/>
    </row>
    <row r="187" spans="5:8" ht="12.75" customHeight="1">
      <c r="E187" s="111"/>
      <c r="F187" s="111"/>
      <c r="G187" s="58"/>
      <c r="H187" s="57"/>
    </row>
    <row r="188" spans="5:8" ht="12.75" customHeight="1">
      <c r="E188" s="110"/>
      <c r="F188" s="110"/>
      <c r="G188" s="56"/>
      <c r="H188" s="57"/>
    </row>
    <row r="189" spans="5:8" ht="12.75" customHeight="1">
      <c r="E189" s="110"/>
      <c r="F189" s="110"/>
      <c r="G189" s="56"/>
      <c r="H189" s="57"/>
    </row>
    <row r="190" spans="5:8" ht="12.75" customHeight="1">
      <c r="E190" s="110"/>
      <c r="F190" s="110"/>
      <c r="G190" s="56"/>
      <c r="H190" s="57"/>
    </row>
    <row r="191" spans="5:8" ht="12.75" customHeight="1">
      <c r="E191" s="110"/>
      <c r="F191" s="110"/>
      <c r="G191" s="56"/>
      <c r="H191" s="57"/>
    </row>
    <row r="192" spans="5:8" ht="12.75" customHeight="1">
      <c r="E192" s="110"/>
      <c r="F192" s="110"/>
      <c r="G192" s="56"/>
      <c r="H192" s="57"/>
    </row>
    <row r="193" spans="5:8" ht="12.75" customHeight="1">
      <c r="E193" s="110"/>
      <c r="F193" s="110"/>
      <c r="G193" s="56"/>
      <c r="H193" s="57"/>
    </row>
    <row r="194" spans="5:8" ht="12.75" customHeight="1">
      <c r="E194" s="110"/>
      <c r="F194" s="110"/>
      <c r="G194" s="56"/>
      <c r="H194" s="57"/>
    </row>
    <row r="195" spans="5:8" ht="12.75" customHeight="1">
      <c r="E195" s="110"/>
      <c r="F195" s="110"/>
      <c r="G195" s="56"/>
      <c r="H195" s="57"/>
    </row>
    <row r="196" spans="5:8" ht="12.75" customHeight="1">
      <c r="E196" s="110"/>
      <c r="F196" s="110"/>
      <c r="G196" s="56"/>
      <c r="H196" s="57"/>
    </row>
    <row r="197" spans="5:8" ht="12.75" customHeight="1">
      <c r="E197" s="110"/>
      <c r="F197" s="110"/>
      <c r="G197" s="56"/>
      <c r="H197" s="57"/>
    </row>
    <row r="198" spans="5:8" ht="12.75" customHeight="1">
      <c r="E198" s="110"/>
      <c r="F198" s="110"/>
      <c r="G198" s="56"/>
      <c r="H198" s="57"/>
    </row>
    <row r="199" spans="5:8" ht="12.75" customHeight="1">
      <c r="E199" s="110"/>
      <c r="F199" s="110"/>
      <c r="G199" s="56"/>
      <c r="H199" s="57"/>
    </row>
    <row r="200" spans="5:8" ht="12.75" customHeight="1">
      <c r="E200" s="110"/>
      <c r="F200" s="110"/>
      <c r="G200" s="56"/>
      <c r="H200" s="57"/>
    </row>
    <row r="201" spans="5:8" ht="12.75" customHeight="1">
      <c r="E201" s="110"/>
      <c r="F201" s="110"/>
      <c r="G201" s="56"/>
      <c r="H201" s="57"/>
    </row>
    <row r="202" spans="5:8" ht="12.75" customHeight="1">
      <c r="E202" s="110"/>
      <c r="F202" s="110"/>
      <c r="G202" s="56"/>
      <c r="H202" s="57"/>
    </row>
    <row r="203" spans="5:8" ht="12.75" customHeight="1">
      <c r="E203" s="110"/>
      <c r="F203" s="110"/>
      <c r="G203" s="56"/>
      <c r="H203" s="57"/>
    </row>
    <row r="204" spans="5:8" ht="12.75" customHeight="1">
      <c r="E204" s="110"/>
      <c r="F204" s="110"/>
      <c r="G204" s="56"/>
      <c r="H204" s="57"/>
    </row>
    <row r="205" spans="5:8" ht="12.75" customHeight="1">
      <c r="E205" s="110"/>
      <c r="F205" s="110"/>
      <c r="G205" s="56"/>
      <c r="H205" s="57"/>
    </row>
    <row r="206" spans="5:8" ht="12.75" customHeight="1">
      <c r="E206" s="110"/>
      <c r="F206" s="110"/>
      <c r="G206" s="56"/>
      <c r="H206" s="57"/>
    </row>
    <row r="207" spans="5:8" ht="12.75" customHeight="1">
      <c r="E207" s="110"/>
      <c r="F207" s="110"/>
      <c r="G207" s="56"/>
      <c r="H207" s="57"/>
    </row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</sheetData>
  <mergeCells count="3">
    <mergeCell ref="I5:I7"/>
    <mergeCell ref="B5:B6"/>
    <mergeCell ref="C5:C6"/>
  </mergeCells>
  <printOptions/>
  <pageMargins left="0.75" right="0.75" top="1" bottom="1" header="0.4921259845" footer="0.4921259845"/>
  <pageSetup fitToHeight="1" fitToWidth="1" horizontalDpi="1200" verticalDpi="12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4"/>
  <sheetViews>
    <sheetView workbookViewId="0" topLeftCell="A1">
      <selection activeCell="A1" sqref="A1"/>
    </sheetView>
  </sheetViews>
  <sheetFormatPr defaultColWidth="9.140625" defaultRowHeight="15" customHeight="1"/>
  <cols>
    <col min="1" max="1" width="9.140625" style="3" customWidth="1"/>
    <col min="2" max="2" width="19.28125" style="3" customWidth="1"/>
    <col min="3" max="3" width="37.7109375" style="3" customWidth="1"/>
    <col min="4" max="4" width="18.140625" style="32" customWidth="1"/>
    <col min="5" max="5" width="20.57421875" style="32" customWidth="1"/>
    <col min="6" max="6" width="19.421875" style="32" customWidth="1"/>
    <col min="7" max="7" width="18.140625" style="32" customWidth="1"/>
    <col min="8" max="8" width="9.140625" style="3" customWidth="1"/>
    <col min="9" max="9" width="19.57421875" style="3" bestFit="1" customWidth="1"/>
    <col min="10" max="10" width="42.28125" style="3" bestFit="1" customWidth="1"/>
    <col min="11" max="14" width="18.140625" style="3" customWidth="1"/>
    <col min="15" max="16384" width="9.140625" style="3" customWidth="1"/>
  </cols>
  <sheetData>
    <row r="1" spans="2:9" s="20" customFormat="1" ht="12.75" customHeight="1">
      <c r="B1" s="1" t="s">
        <v>279</v>
      </c>
      <c r="C1" s="118"/>
      <c r="D1" s="118"/>
      <c r="E1" s="119"/>
      <c r="F1" s="118"/>
      <c r="G1" s="118"/>
      <c r="I1" s="1" t="s">
        <v>280</v>
      </c>
    </row>
    <row r="2" spans="2:14" s="62" customFormat="1" ht="12.75" customHeight="1">
      <c r="B2" s="120"/>
      <c r="C2" s="65"/>
      <c r="D2" s="64"/>
      <c r="E2" s="64"/>
      <c r="F2" s="66"/>
      <c r="I2" s="61"/>
      <c r="J2" s="67"/>
      <c r="K2" s="67"/>
      <c r="L2" s="67"/>
      <c r="M2" s="67"/>
      <c r="N2" s="67"/>
    </row>
    <row r="3" spans="2:14" s="62" customFormat="1" ht="12.75" customHeight="1">
      <c r="B3" s="61" t="s">
        <v>281</v>
      </c>
      <c r="D3" s="63"/>
      <c r="E3" s="63"/>
      <c r="G3" s="64"/>
      <c r="H3" s="65"/>
      <c r="I3" s="62" t="s">
        <v>282</v>
      </c>
      <c r="J3" s="65"/>
      <c r="K3" s="66"/>
      <c r="L3" s="66"/>
      <c r="M3" s="66"/>
      <c r="N3" s="66"/>
    </row>
    <row r="4" spans="2:14" ht="12.75" customHeight="1">
      <c r="B4" s="21"/>
      <c r="C4" s="22"/>
      <c r="D4" s="66"/>
      <c r="E4" s="63"/>
      <c r="F4" s="23"/>
      <c r="G4" s="3"/>
      <c r="I4" s="21"/>
      <c r="J4" s="22"/>
      <c r="K4" s="23"/>
      <c r="M4" s="23"/>
      <c r="N4" s="23"/>
    </row>
    <row r="5" spans="2:14" ht="12.75" customHeight="1">
      <c r="B5" s="157" t="s">
        <v>1</v>
      </c>
      <c r="C5" s="159" t="s">
        <v>2</v>
      </c>
      <c r="D5" s="90" t="s">
        <v>192</v>
      </c>
      <c r="E5" s="91"/>
      <c r="F5" s="91"/>
      <c r="G5" s="91"/>
      <c r="I5" s="157" t="s">
        <v>193</v>
      </c>
      <c r="J5" s="159"/>
      <c r="K5" s="90" t="s">
        <v>202</v>
      </c>
      <c r="L5" s="91"/>
      <c r="M5" s="91"/>
      <c r="N5" s="91"/>
    </row>
    <row r="6" spans="2:14" ht="12.75" customHeight="1">
      <c r="B6" s="158"/>
      <c r="C6" s="160"/>
      <c r="D6" s="92" t="s">
        <v>194</v>
      </c>
      <c r="E6" s="93" t="s">
        <v>195</v>
      </c>
      <c r="F6" s="94" t="s">
        <v>196</v>
      </c>
      <c r="G6" s="121" t="s">
        <v>197</v>
      </c>
      <c r="I6" s="158"/>
      <c r="J6" s="160" t="s">
        <v>107</v>
      </c>
      <c r="K6" s="92" t="s">
        <v>0</v>
      </c>
      <c r="L6" s="93" t="s">
        <v>199</v>
      </c>
      <c r="M6" s="94" t="s">
        <v>200</v>
      </c>
      <c r="N6" s="121" t="s">
        <v>201</v>
      </c>
    </row>
    <row r="7" spans="2:14" ht="12.75" customHeight="1">
      <c r="B7" s="122"/>
      <c r="C7" s="123"/>
      <c r="D7" s="95"/>
      <c r="E7" s="96"/>
      <c r="F7" s="97"/>
      <c r="G7" s="124"/>
      <c r="I7" s="122"/>
      <c r="J7" s="123" t="s">
        <v>198</v>
      </c>
      <c r="K7" s="95"/>
      <c r="L7" s="96"/>
      <c r="M7" s="97"/>
      <c r="N7" s="124"/>
    </row>
    <row r="8" spans="2:14" ht="12.75" customHeight="1">
      <c r="B8" s="125" t="s">
        <v>3</v>
      </c>
      <c r="C8" s="126" t="s">
        <v>4</v>
      </c>
      <c r="D8" s="98">
        <v>209590.66720416743</v>
      </c>
      <c r="E8" s="98">
        <v>438212.46832311</v>
      </c>
      <c r="F8" s="98">
        <v>5632.83046474</v>
      </c>
      <c r="G8" s="98">
        <v>653436</v>
      </c>
      <c r="H8" s="32"/>
      <c r="I8" s="125" t="s">
        <v>3</v>
      </c>
      <c r="J8" s="126" t="s">
        <v>203</v>
      </c>
      <c r="K8" s="98">
        <v>209590.66720416743</v>
      </c>
      <c r="L8" s="98">
        <v>438212.46832311</v>
      </c>
      <c r="M8" s="98">
        <v>5632.83046474</v>
      </c>
      <c r="N8" s="98">
        <v>653436</v>
      </c>
    </row>
    <row r="9" spans="2:14" ht="12.75" customHeight="1">
      <c r="B9" s="125" t="s">
        <v>5</v>
      </c>
      <c r="C9" s="126" t="s">
        <v>6</v>
      </c>
      <c r="D9" s="105">
        <v>161084.36547372903</v>
      </c>
      <c r="E9" s="105">
        <v>114808.1</v>
      </c>
      <c r="F9" s="105">
        <v>4855.3</v>
      </c>
      <c r="G9" s="105">
        <v>280747.8</v>
      </c>
      <c r="H9" s="32"/>
      <c r="I9" s="125" t="s">
        <v>5</v>
      </c>
      <c r="J9" s="126" t="s">
        <v>108</v>
      </c>
      <c r="K9" s="105">
        <v>161084.36547372903</v>
      </c>
      <c r="L9" s="105">
        <v>114808.1</v>
      </c>
      <c r="M9" s="105">
        <v>4855.3</v>
      </c>
      <c r="N9" s="105">
        <v>280747.8</v>
      </c>
    </row>
    <row r="10" spans="2:14" ht="12.75" customHeight="1">
      <c r="B10" s="127"/>
      <c r="C10" s="128" t="s">
        <v>7</v>
      </c>
      <c r="D10" s="105"/>
      <c r="E10" s="105"/>
      <c r="F10" s="105"/>
      <c r="G10" s="105"/>
      <c r="H10" s="32"/>
      <c r="I10" s="127"/>
      <c r="J10" s="128" t="s">
        <v>109</v>
      </c>
      <c r="K10" s="105"/>
      <c r="L10" s="105"/>
      <c r="M10" s="105"/>
      <c r="N10" s="105"/>
    </row>
    <row r="11" spans="2:14" ht="12.75" customHeight="1">
      <c r="B11" s="129" t="s">
        <v>26</v>
      </c>
      <c r="C11" s="130" t="s">
        <v>27</v>
      </c>
      <c r="D11" s="106">
        <v>9495.065057200001</v>
      </c>
      <c r="E11" s="106">
        <v>21575.61042434</v>
      </c>
      <c r="F11" s="106"/>
      <c r="G11" s="106">
        <v>31070.67548154</v>
      </c>
      <c r="H11" s="32"/>
      <c r="I11" s="129" t="s">
        <v>26</v>
      </c>
      <c r="J11" s="130" t="s">
        <v>118</v>
      </c>
      <c r="K11" s="106">
        <v>9495.065057200001</v>
      </c>
      <c r="L11" s="106">
        <v>21575.61042434</v>
      </c>
      <c r="M11" s="106"/>
      <c r="N11" s="106">
        <v>31070.67548154</v>
      </c>
    </row>
    <row r="12" spans="2:14" ht="12.75" customHeight="1">
      <c r="B12" s="129" t="s">
        <v>8</v>
      </c>
      <c r="C12" s="130" t="s">
        <v>9</v>
      </c>
      <c r="D12" s="106">
        <v>791.2084549475879</v>
      </c>
      <c r="E12" s="106">
        <v>4489.16893703187</v>
      </c>
      <c r="F12" s="106">
        <v>1065.0847</v>
      </c>
      <c r="G12" s="106">
        <v>6345.462091979458</v>
      </c>
      <c r="H12" s="32"/>
      <c r="I12" s="129" t="s">
        <v>8</v>
      </c>
      <c r="J12" s="130" t="s">
        <v>110</v>
      </c>
      <c r="K12" s="106">
        <v>791.2084549475879</v>
      </c>
      <c r="L12" s="106">
        <v>4489.16893703187</v>
      </c>
      <c r="M12" s="106">
        <v>1065.0847</v>
      </c>
      <c r="N12" s="106">
        <v>6345.462091979458</v>
      </c>
    </row>
    <row r="13" spans="2:14" ht="12.75" customHeight="1">
      <c r="B13" s="129" t="s">
        <v>48</v>
      </c>
      <c r="C13" s="130" t="s">
        <v>49</v>
      </c>
      <c r="D13" s="106">
        <v>16.417217146088902</v>
      </c>
      <c r="E13" s="106">
        <v>5035.567461044449</v>
      </c>
      <c r="F13" s="106">
        <v>0.66025612</v>
      </c>
      <c r="G13" s="106">
        <v>5052.7</v>
      </c>
      <c r="H13" s="32"/>
      <c r="I13" s="129" t="s">
        <v>48</v>
      </c>
      <c r="J13" s="130" t="s">
        <v>129</v>
      </c>
      <c r="K13" s="106">
        <v>16.417217146088902</v>
      </c>
      <c r="L13" s="106">
        <v>5035.567461044449</v>
      </c>
      <c r="M13" s="106">
        <v>0.66025612</v>
      </c>
      <c r="N13" s="106">
        <v>5052.7</v>
      </c>
    </row>
    <row r="14" spans="2:14" ht="12.75" customHeight="1">
      <c r="B14" s="129" t="s">
        <v>32</v>
      </c>
      <c r="C14" s="130" t="s">
        <v>33</v>
      </c>
      <c r="D14" s="106">
        <v>4206.70385329013</v>
      </c>
      <c r="E14" s="106">
        <v>31.0761775</v>
      </c>
      <c r="F14" s="106"/>
      <c r="G14" s="106">
        <v>4237.78003079013</v>
      </c>
      <c r="H14" s="32"/>
      <c r="I14" s="129" t="s">
        <v>32</v>
      </c>
      <c r="J14" s="130" t="s">
        <v>121</v>
      </c>
      <c r="K14" s="106">
        <v>4206.70385329013</v>
      </c>
      <c r="L14" s="106">
        <v>31.0761775</v>
      </c>
      <c r="M14" s="106"/>
      <c r="N14" s="106">
        <v>4237.78003079013</v>
      </c>
    </row>
    <row r="15" spans="2:14" ht="12.75" customHeight="1">
      <c r="B15" s="129" t="s">
        <v>20</v>
      </c>
      <c r="C15" s="130" t="s">
        <v>21</v>
      </c>
      <c r="D15" s="106">
        <v>1039.7231976482099</v>
      </c>
      <c r="E15" s="106">
        <v>3065.05665132</v>
      </c>
      <c r="F15" s="106">
        <v>15.957447539999999</v>
      </c>
      <c r="G15" s="106">
        <v>4120.73729650821</v>
      </c>
      <c r="H15" s="32"/>
      <c r="I15" s="129" t="s">
        <v>20</v>
      </c>
      <c r="J15" s="130" t="s">
        <v>115</v>
      </c>
      <c r="K15" s="106">
        <v>1039.7231976482099</v>
      </c>
      <c r="L15" s="106">
        <v>3065.05665132</v>
      </c>
      <c r="M15" s="106">
        <v>15.957447539999999</v>
      </c>
      <c r="N15" s="106">
        <v>4120.73729650821</v>
      </c>
    </row>
    <row r="16" spans="2:14" ht="12.75" customHeight="1">
      <c r="B16" s="129" t="s">
        <v>10</v>
      </c>
      <c r="C16" s="130" t="s">
        <v>11</v>
      </c>
      <c r="D16" s="106">
        <v>1305.74525098</v>
      </c>
      <c r="E16" s="106"/>
      <c r="F16" s="106"/>
      <c r="G16" s="106">
        <v>1305.74525098</v>
      </c>
      <c r="H16" s="32"/>
      <c r="I16" s="129" t="s">
        <v>10</v>
      </c>
      <c r="J16" s="130" t="s">
        <v>111</v>
      </c>
      <c r="K16" s="106">
        <v>1305.74525098</v>
      </c>
      <c r="L16" s="106"/>
      <c r="M16" s="106"/>
      <c r="N16" s="106">
        <v>1305.74525098</v>
      </c>
    </row>
    <row r="17" spans="2:14" ht="12.75" customHeight="1">
      <c r="B17" s="129" t="s">
        <v>283</v>
      </c>
      <c r="C17" s="130" t="s">
        <v>284</v>
      </c>
      <c r="D17" s="106">
        <v>67.405649</v>
      </c>
      <c r="E17" s="106">
        <v>225.6732</v>
      </c>
      <c r="F17" s="106"/>
      <c r="G17" s="106">
        <v>293.078849</v>
      </c>
      <c r="H17" s="32"/>
      <c r="I17" s="129" t="s">
        <v>283</v>
      </c>
      <c r="J17" s="130" t="s">
        <v>285</v>
      </c>
      <c r="K17" s="106">
        <v>67.405649</v>
      </c>
      <c r="L17" s="106">
        <v>225.6732</v>
      </c>
      <c r="M17" s="106"/>
      <c r="N17" s="106">
        <v>293.078849</v>
      </c>
    </row>
    <row r="18" spans="2:14" ht="12.75" customHeight="1">
      <c r="B18" s="129" t="s">
        <v>28</v>
      </c>
      <c r="C18" s="130" t="s">
        <v>29</v>
      </c>
      <c r="D18" s="106">
        <v>12.9906516905965</v>
      </c>
      <c r="E18" s="106"/>
      <c r="F18" s="106"/>
      <c r="G18" s="106">
        <v>12.9906516905965</v>
      </c>
      <c r="H18" s="32"/>
      <c r="I18" s="129" t="s">
        <v>28</v>
      </c>
      <c r="J18" s="130" t="s">
        <v>119</v>
      </c>
      <c r="K18" s="106">
        <v>12.9906516905965</v>
      </c>
      <c r="L18" s="106"/>
      <c r="M18" s="106"/>
      <c r="N18" s="106">
        <v>12.9906516905965</v>
      </c>
    </row>
    <row r="19" spans="2:14" ht="12.75" customHeight="1">
      <c r="B19" s="129" t="s">
        <v>147</v>
      </c>
      <c r="C19" s="130" t="s">
        <v>148</v>
      </c>
      <c r="D19" s="106">
        <v>0.448000197749016</v>
      </c>
      <c r="E19" s="106"/>
      <c r="F19" s="106"/>
      <c r="G19" s="106">
        <v>0.448000197749016</v>
      </c>
      <c r="H19" s="32"/>
      <c r="I19" s="129" t="s">
        <v>147</v>
      </c>
      <c r="J19" s="130" t="s">
        <v>181</v>
      </c>
      <c r="K19" s="106">
        <v>0.448000197749016</v>
      </c>
      <c r="L19" s="106"/>
      <c r="M19" s="106"/>
      <c r="N19" s="106">
        <v>0.448000197749016</v>
      </c>
    </row>
    <row r="20" spans="2:14" ht="12.75" customHeight="1">
      <c r="B20" s="129" t="s">
        <v>12</v>
      </c>
      <c r="C20" s="130" t="s">
        <v>13</v>
      </c>
      <c r="D20" s="106">
        <v>4515.8539981700005</v>
      </c>
      <c r="E20" s="106">
        <v>1971.5469921400002</v>
      </c>
      <c r="F20" s="106"/>
      <c r="G20" s="106">
        <v>6487.40099031</v>
      </c>
      <c r="H20" s="32"/>
      <c r="I20" s="129" t="s">
        <v>12</v>
      </c>
      <c r="J20" s="130" t="s">
        <v>112</v>
      </c>
      <c r="K20" s="106">
        <v>4515.8539981700005</v>
      </c>
      <c r="L20" s="106">
        <v>1971.5469921400002</v>
      </c>
      <c r="M20" s="106"/>
      <c r="N20" s="106">
        <v>6487.40099031</v>
      </c>
    </row>
    <row r="21" spans="2:14" ht="12.75" customHeight="1">
      <c r="B21" s="129" t="s">
        <v>30</v>
      </c>
      <c r="C21" s="130" t="s">
        <v>31</v>
      </c>
      <c r="D21" s="106">
        <v>82825.18138310591</v>
      </c>
      <c r="E21" s="106">
        <v>25845.12752287</v>
      </c>
      <c r="F21" s="106">
        <v>41.201297020000005</v>
      </c>
      <c r="G21" s="106">
        <v>108711.51020299591</v>
      </c>
      <c r="H21" s="32"/>
      <c r="I21" s="129" t="s">
        <v>30</v>
      </c>
      <c r="J21" s="130" t="s">
        <v>120</v>
      </c>
      <c r="K21" s="106">
        <v>82825.18138310591</v>
      </c>
      <c r="L21" s="106">
        <v>25845.12752287</v>
      </c>
      <c r="M21" s="106">
        <v>41.201297020000005</v>
      </c>
      <c r="N21" s="106">
        <v>108711.51020299591</v>
      </c>
    </row>
    <row r="22" spans="2:14" ht="12.75" customHeight="1">
      <c r="B22" s="129" t="s">
        <v>149</v>
      </c>
      <c r="C22" s="130" t="s">
        <v>150</v>
      </c>
      <c r="D22" s="106">
        <v>0.28390637</v>
      </c>
      <c r="E22" s="106"/>
      <c r="F22" s="106"/>
      <c r="G22" s="106">
        <v>0.28390637</v>
      </c>
      <c r="H22" s="32"/>
      <c r="I22" s="129" t="s">
        <v>149</v>
      </c>
      <c r="J22" s="130" t="s">
        <v>182</v>
      </c>
      <c r="K22" s="106">
        <v>0.28390637</v>
      </c>
      <c r="L22" s="106"/>
      <c r="M22" s="106"/>
      <c r="N22" s="106">
        <v>0.28390637</v>
      </c>
    </row>
    <row r="23" spans="2:14" ht="12.75" customHeight="1">
      <c r="B23" s="129" t="s">
        <v>34</v>
      </c>
      <c r="C23" s="130" t="s">
        <v>35</v>
      </c>
      <c r="D23" s="106">
        <v>2321.57118172649</v>
      </c>
      <c r="E23" s="106">
        <v>5.06075</v>
      </c>
      <c r="F23" s="106"/>
      <c r="G23" s="106">
        <v>2326.7</v>
      </c>
      <c r="H23" s="32"/>
      <c r="I23" s="129" t="s">
        <v>34</v>
      </c>
      <c r="J23" s="130" t="s">
        <v>122</v>
      </c>
      <c r="K23" s="106">
        <v>2321.57118172649</v>
      </c>
      <c r="L23" s="106">
        <v>5.06075</v>
      </c>
      <c r="M23" s="106"/>
      <c r="N23" s="106">
        <v>2326.7</v>
      </c>
    </row>
    <row r="24" spans="2:14" ht="12.75" customHeight="1">
      <c r="B24" s="129" t="s">
        <v>44</v>
      </c>
      <c r="C24" s="130" t="s">
        <v>45</v>
      </c>
      <c r="D24" s="106">
        <v>5855.216588413629</v>
      </c>
      <c r="E24" s="106">
        <v>738.62087782</v>
      </c>
      <c r="F24" s="106"/>
      <c r="G24" s="106">
        <v>6593.837466233629</v>
      </c>
      <c r="H24" s="32"/>
      <c r="I24" s="129" t="s">
        <v>44</v>
      </c>
      <c r="J24" s="130" t="s">
        <v>127</v>
      </c>
      <c r="K24" s="106">
        <v>5855.216588413629</v>
      </c>
      <c r="L24" s="106">
        <v>738.62087782</v>
      </c>
      <c r="M24" s="106"/>
      <c r="N24" s="106">
        <v>6593.837466233629</v>
      </c>
    </row>
    <row r="25" spans="2:14" ht="12.75" customHeight="1">
      <c r="B25" s="129" t="s">
        <v>14</v>
      </c>
      <c r="C25" s="130" t="s">
        <v>15</v>
      </c>
      <c r="D25" s="106">
        <v>130.560271287202</v>
      </c>
      <c r="E25" s="106">
        <v>1086.67281937457</v>
      </c>
      <c r="F25" s="106"/>
      <c r="G25" s="106">
        <v>1217.3</v>
      </c>
      <c r="H25" s="32"/>
      <c r="I25" s="129" t="s">
        <v>14</v>
      </c>
      <c r="J25" s="130" t="s">
        <v>113</v>
      </c>
      <c r="K25" s="106">
        <v>130.560271287202</v>
      </c>
      <c r="L25" s="106">
        <v>1086.67281937457</v>
      </c>
      <c r="M25" s="106"/>
      <c r="N25" s="106">
        <v>1217.3</v>
      </c>
    </row>
    <row r="26" spans="2:14" ht="12.75" customHeight="1">
      <c r="B26" s="129" t="s">
        <v>16</v>
      </c>
      <c r="C26" s="130" t="s">
        <v>17</v>
      </c>
      <c r="D26" s="106">
        <v>37.7363546646462</v>
      </c>
      <c r="E26" s="106">
        <v>7.85270356</v>
      </c>
      <c r="F26" s="106"/>
      <c r="G26" s="106">
        <v>45.5890582246462</v>
      </c>
      <c r="H26" s="32"/>
      <c r="I26" s="129" t="s">
        <v>16</v>
      </c>
      <c r="J26" s="130" t="s">
        <v>204</v>
      </c>
      <c r="K26" s="106">
        <v>37.7363546646462</v>
      </c>
      <c r="L26" s="106">
        <v>7.85270356</v>
      </c>
      <c r="M26" s="106"/>
      <c r="N26" s="106">
        <v>45.5890582246462</v>
      </c>
    </row>
    <row r="27" spans="2:14" ht="12.75" customHeight="1">
      <c r="B27" s="131" t="s">
        <v>258</v>
      </c>
      <c r="C27" s="130" t="s">
        <v>260</v>
      </c>
      <c r="D27" s="106">
        <v>47.254729</v>
      </c>
      <c r="E27" s="106">
        <v>85.23173056</v>
      </c>
      <c r="F27" s="106"/>
      <c r="G27" s="106">
        <v>132.48645956000001</v>
      </c>
      <c r="H27" s="32"/>
      <c r="I27" s="131" t="s">
        <v>258</v>
      </c>
      <c r="J27" s="130" t="s">
        <v>259</v>
      </c>
      <c r="K27" s="106">
        <v>47.254729</v>
      </c>
      <c r="L27" s="106">
        <v>85.23173056</v>
      </c>
      <c r="M27" s="106"/>
      <c r="N27" s="106">
        <v>132.48645956000001</v>
      </c>
    </row>
    <row r="28" spans="2:14" ht="12.75" customHeight="1">
      <c r="B28" s="129" t="s">
        <v>286</v>
      </c>
      <c r="C28" s="130" t="s">
        <v>287</v>
      </c>
      <c r="D28" s="106">
        <v>0.21359028</v>
      </c>
      <c r="E28" s="106"/>
      <c r="F28" s="106"/>
      <c r="G28" s="106">
        <v>0.21359028</v>
      </c>
      <c r="H28" s="32"/>
      <c r="I28" s="129" t="s">
        <v>286</v>
      </c>
      <c r="J28" s="130" t="s">
        <v>288</v>
      </c>
      <c r="K28" s="106">
        <v>0.21359028</v>
      </c>
      <c r="L28" s="106"/>
      <c r="M28" s="106"/>
      <c r="N28" s="106">
        <v>0.21359028</v>
      </c>
    </row>
    <row r="29" spans="2:14" ht="12.75" customHeight="1">
      <c r="B29" s="129" t="s">
        <v>18</v>
      </c>
      <c r="C29" s="130" t="s">
        <v>19</v>
      </c>
      <c r="D29" s="106">
        <v>31700.25432439</v>
      </c>
      <c r="E29" s="106">
        <v>43551.6016492445</v>
      </c>
      <c r="F29" s="106">
        <v>495</v>
      </c>
      <c r="G29" s="106">
        <v>75746.85597363449</v>
      </c>
      <c r="H29" s="32"/>
      <c r="I29" s="129" t="s">
        <v>18</v>
      </c>
      <c r="J29" s="130" t="s">
        <v>114</v>
      </c>
      <c r="K29" s="106">
        <v>31700.25432439</v>
      </c>
      <c r="L29" s="106">
        <v>43551.6016492445</v>
      </c>
      <c r="M29" s="106">
        <v>495</v>
      </c>
      <c r="N29" s="106">
        <v>75746.85597363449</v>
      </c>
    </row>
    <row r="30" spans="2:14" ht="12.75" customHeight="1">
      <c r="B30" s="129" t="s">
        <v>289</v>
      </c>
      <c r="C30" s="130" t="s">
        <v>290</v>
      </c>
      <c r="D30" s="106">
        <v>42.477386</v>
      </c>
      <c r="E30" s="106"/>
      <c r="F30" s="106"/>
      <c r="G30" s="106">
        <v>42.477386</v>
      </c>
      <c r="H30" s="32"/>
      <c r="I30" s="129" t="s">
        <v>289</v>
      </c>
      <c r="J30" s="130" t="s">
        <v>291</v>
      </c>
      <c r="K30" s="106">
        <v>42.477386</v>
      </c>
      <c r="L30" s="106"/>
      <c r="M30" s="106"/>
      <c r="N30" s="106">
        <v>42.477386</v>
      </c>
    </row>
    <row r="31" spans="2:14" ht="12.75" customHeight="1">
      <c r="B31" s="131" t="s">
        <v>153</v>
      </c>
      <c r="C31" s="130" t="s">
        <v>154</v>
      </c>
      <c r="D31" s="106">
        <v>4.790548</v>
      </c>
      <c r="E31" s="106">
        <v>75.701582</v>
      </c>
      <c r="F31" s="106"/>
      <c r="G31" s="106">
        <v>80.49213</v>
      </c>
      <c r="H31" s="32"/>
      <c r="I31" s="131" t="s">
        <v>153</v>
      </c>
      <c r="J31" s="130" t="s">
        <v>154</v>
      </c>
      <c r="K31" s="106">
        <v>4.790548</v>
      </c>
      <c r="L31" s="106">
        <v>75.701582</v>
      </c>
      <c r="M31" s="106"/>
      <c r="N31" s="106">
        <v>80.49213</v>
      </c>
    </row>
    <row r="32" spans="2:14" ht="12.75" customHeight="1">
      <c r="B32" s="129" t="s">
        <v>22</v>
      </c>
      <c r="C32" s="130" t="s">
        <v>23</v>
      </c>
      <c r="D32" s="106">
        <v>9065.78737897626</v>
      </c>
      <c r="E32" s="106">
        <v>1618.4</v>
      </c>
      <c r="F32" s="106">
        <v>1800</v>
      </c>
      <c r="G32" s="106">
        <v>12484.2</v>
      </c>
      <c r="H32" s="32"/>
      <c r="I32" s="129" t="s">
        <v>22</v>
      </c>
      <c r="J32" s="130" t="s">
        <v>116</v>
      </c>
      <c r="K32" s="106">
        <v>9065.78737897626</v>
      </c>
      <c r="L32" s="106">
        <v>1618.4</v>
      </c>
      <c r="M32" s="106">
        <v>1800</v>
      </c>
      <c r="N32" s="106">
        <v>12484.2</v>
      </c>
    </row>
    <row r="33" spans="2:14" ht="12.75" customHeight="1">
      <c r="B33" s="129" t="s">
        <v>155</v>
      </c>
      <c r="C33" s="130" t="s">
        <v>156</v>
      </c>
      <c r="D33" s="106">
        <v>1.08273856662106</v>
      </c>
      <c r="E33" s="106"/>
      <c r="F33" s="106"/>
      <c r="G33" s="106">
        <v>1.08273856662106</v>
      </c>
      <c r="H33" s="32"/>
      <c r="I33" s="129" t="s">
        <v>155</v>
      </c>
      <c r="J33" s="130" t="s">
        <v>184</v>
      </c>
      <c r="K33" s="106">
        <v>1.08273856662106</v>
      </c>
      <c r="L33" s="106"/>
      <c r="M33" s="106"/>
      <c r="N33" s="106">
        <v>1.08273856662106</v>
      </c>
    </row>
    <row r="34" spans="2:14" ht="12.75" customHeight="1">
      <c r="B34" s="129" t="s">
        <v>36</v>
      </c>
      <c r="C34" s="130" t="s">
        <v>37</v>
      </c>
      <c r="D34" s="106">
        <v>689.526586587078</v>
      </c>
      <c r="E34" s="106">
        <v>21.2234881</v>
      </c>
      <c r="F34" s="106"/>
      <c r="G34" s="106">
        <v>710.7</v>
      </c>
      <c r="H34" s="32"/>
      <c r="I34" s="129" t="s">
        <v>36</v>
      </c>
      <c r="J34" s="130" t="s">
        <v>123</v>
      </c>
      <c r="K34" s="106">
        <v>689.526586587078</v>
      </c>
      <c r="L34" s="106">
        <v>21.2234881</v>
      </c>
      <c r="M34" s="106"/>
      <c r="N34" s="106">
        <v>710.7</v>
      </c>
    </row>
    <row r="35" spans="2:14" ht="12.75" customHeight="1">
      <c r="B35" s="129" t="s">
        <v>54</v>
      </c>
      <c r="C35" s="130" t="s">
        <v>55</v>
      </c>
      <c r="D35" s="106">
        <v>1.73450848654861</v>
      </c>
      <c r="E35" s="106"/>
      <c r="F35" s="106"/>
      <c r="G35" s="106">
        <v>1.73450848654861</v>
      </c>
      <c r="H35" s="32"/>
      <c r="I35" s="129" t="s">
        <v>54</v>
      </c>
      <c r="J35" s="130" t="s">
        <v>131</v>
      </c>
      <c r="K35" s="106">
        <v>1.73450848654861</v>
      </c>
      <c r="L35" s="106"/>
      <c r="M35" s="106"/>
      <c r="N35" s="106">
        <v>1.73450848654861</v>
      </c>
    </row>
    <row r="36" spans="2:14" ht="12.75" customHeight="1">
      <c r="B36" s="129" t="s">
        <v>151</v>
      </c>
      <c r="C36" s="130" t="s">
        <v>152</v>
      </c>
      <c r="D36" s="106">
        <v>1911.96767459</v>
      </c>
      <c r="E36" s="106">
        <v>3.00001171</v>
      </c>
      <c r="F36" s="106"/>
      <c r="G36" s="106">
        <v>1914.9676863</v>
      </c>
      <c r="H36" s="32"/>
      <c r="I36" s="129" t="s">
        <v>151</v>
      </c>
      <c r="J36" s="130" t="s">
        <v>183</v>
      </c>
      <c r="K36" s="106">
        <v>1911.96767459</v>
      </c>
      <c r="L36" s="106">
        <v>3.00001171</v>
      </c>
      <c r="M36" s="106"/>
      <c r="N36" s="106">
        <v>1914.9676863</v>
      </c>
    </row>
    <row r="37" spans="2:14" ht="12.75" customHeight="1">
      <c r="B37" s="129" t="s">
        <v>38</v>
      </c>
      <c r="C37" s="130" t="s">
        <v>39</v>
      </c>
      <c r="D37" s="106">
        <v>0.16192762</v>
      </c>
      <c r="E37" s="106"/>
      <c r="F37" s="106"/>
      <c r="G37" s="106">
        <v>0.16192762</v>
      </c>
      <c r="H37" s="32"/>
      <c r="I37" s="129" t="s">
        <v>38</v>
      </c>
      <c r="J37" s="130" t="s">
        <v>124</v>
      </c>
      <c r="K37" s="106">
        <v>0.16192762</v>
      </c>
      <c r="L37" s="106"/>
      <c r="M37" s="106"/>
      <c r="N37" s="106">
        <v>0.16192762</v>
      </c>
    </row>
    <row r="38" spans="2:14" ht="12.75" customHeight="1">
      <c r="B38" s="129" t="s">
        <v>40</v>
      </c>
      <c r="C38" s="130" t="s">
        <v>41</v>
      </c>
      <c r="D38" s="106">
        <v>4997.00306539428</v>
      </c>
      <c r="E38" s="106">
        <v>5375.8108006746</v>
      </c>
      <c r="F38" s="106">
        <v>1437.30822262</v>
      </c>
      <c r="G38" s="106">
        <v>11810.12208868888</v>
      </c>
      <c r="H38" s="32"/>
      <c r="I38" s="129" t="s">
        <v>40</v>
      </c>
      <c r="J38" s="130" t="s">
        <v>125</v>
      </c>
      <c r="K38" s="106">
        <v>4997.00306539428</v>
      </c>
      <c r="L38" s="106">
        <v>5375.8108006746</v>
      </c>
      <c r="M38" s="106">
        <v>1437.30822262</v>
      </c>
      <c r="N38" s="106">
        <v>11810.12208868888</v>
      </c>
    </row>
    <row r="39" spans="2:14" ht="12.75" customHeight="1">
      <c r="B39" s="132" t="s">
        <v>46</v>
      </c>
      <c r="C39" s="133" t="s">
        <v>47</v>
      </c>
      <c r="D39" s="113">
        <v>28.1</v>
      </c>
      <c r="E39" s="113">
        <v>48.46120138</v>
      </c>
      <c r="F39" s="113">
        <v>0</v>
      </c>
      <c r="G39" s="113">
        <v>76.620253012652</v>
      </c>
      <c r="H39" s="32"/>
      <c r="I39" s="132" t="s">
        <v>46</v>
      </c>
      <c r="J39" s="133" t="s">
        <v>128</v>
      </c>
      <c r="K39" s="113">
        <v>28.1</v>
      </c>
      <c r="L39" s="113">
        <v>48.46120138</v>
      </c>
      <c r="M39" s="113">
        <v>0</v>
      </c>
      <c r="N39" s="113">
        <v>76.620253012652</v>
      </c>
    </row>
    <row r="40" spans="2:14" ht="12.75" customHeight="1">
      <c r="B40" s="129"/>
      <c r="C40" s="130" t="s">
        <v>7</v>
      </c>
      <c r="D40" s="105"/>
      <c r="E40" s="105"/>
      <c r="F40" s="105"/>
      <c r="G40" s="105"/>
      <c r="H40" s="32"/>
      <c r="I40" s="129"/>
      <c r="J40" s="130" t="s">
        <v>109</v>
      </c>
      <c r="K40" s="105"/>
      <c r="L40" s="105"/>
      <c r="M40" s="105"/>
      <c r="N40" s="105"/>
    </row>
    <row r="41" spans="2:14" ht="12.75" customHeight="1">
      <c r="B41" s="129" t="s">
        <v>292</v>
      </c>
      <c r="C41" s="130" t="s">
        <v>293</v>
      </c>
      <c r="D41" s="106">
        <v>0.29804683000000004</v>
      </c>
      <c r="E41" s="106"/>
      <c r="F41" s="106"/>
      <c r="G41" s="106">
        <v>0.29804683000000004</v>
      </c>
      <c r="H41" s="32"/>
      <c r="I41" s="129" t="s">
        <v>292</v>
      </c>
      <c r="J41" s="130" t="s">
        <v>294</v>
      </c>
      <c r="K41" s="106">
        <v>0.29804683000000004</v>
      </c>
      <c r="L41" s="106"/>
      <c r="M41" s="106"/>
      <c r="N41" s="106">
        <v>0.29804683000000004</v>
      </c>
    </row>
    <row r="42" spans="2:14" ht="12.75" customHeight="1">
      <c r="B42" s="129" t="s">
        <v>295</v>
      </c>
      <c r="C42" s="130" t="s">
        <v>296</v>
      </c>
      <c r="D42" s="106">
        <v>0.08156947</v>
      </c>
      <c r="E42" s="106">
        <v>0.06375144</v>
      </c>
      <c r="F42" s="106"/>
      <c r="G42" s="106">
        <v>0.2</v>
      </c>
      <c r="H42" s="32"/>
      <c r="I42" s="129" t="s">
        <v>295</v>
      </c>
      <c r="J42" s="130" t="s">
        <v>297</v>
      </c>
      <c r="K42" s="106">
        <v>0.08156947</v>
      </c>
      <c r="L42" s="106">
        <v>0.06375144</v>
      </c>
      <c r="M42" s="106"/>
      <c r="N42" s="106">
        <v>0.2</v>
      </c>
    </row>
    <row r="43" spans="2:14" ht="12.75" customHeight="1">
      <c r="B43" s="129" t="s">
        <v>52</v>
      </c>
      <c r="C43" s="130" t="s">
        <v>53</v>
      </c>
      <c r="D43" s="106">
        <v>0.12111146</v>
      </c>
      <c r="E43" s="106"/>
      <c r="F43" s="106"/>
      <c r="G43" s="106">
        <v>0.12111146</v>
      </c>
      <c r="H43" s="32"/>
      <c r="I43" s="129" t="s">
        <v>52</v>
      </c>
      <c r="J43" s="130" t="s">
        <v>130</v>
      </c>
      <c r="K43" s="106">
        <v>0.12111146</v>
      </c>
      <c r="L43" s="106"/>
      <c r="M43" s="106"/>
      <c r="N43" s="106">
        <v>0.12111146</v>
      </c>
    </row>
    <row r="44" spans="2:14" ht="12.75" customHeight="1">
      <c r="B44" s="129" t="s">
        <v>298</v>
      </c>
      <c r="C44" s="130" t="s">
        <v>299</v>
      </c>
      <c r="D44" s="106">
        <v>0.10351987</v>
      </c>
      <c r="E44" s="106"/>
      <c r="F44" s="106"/>
      <c r="G44" s="106">
        <v>0.10351987</v>
      </c>
      <c r="H44" s="32"/>
      <c r="I44" s="129" t="s">
        <v>298</v>
      </c>
      <c r="J44" s="130" t="s">
        <v>300</v>
      </c>
      <c r="K44" s="106">
        <v>0.10351987</v>
      </c>
      <c r="L44" s="106"/>
      <c r="M44" s="106"/>
      <c r="N44" s="106">
        <v>0.10351987</v>
      </c>
    </row>
    <row r="45" spans="2:14" ht="12.75" customHeight="1">
      <c r="B45" s="129" t="s">
        <v>301</v>
      </c>
      <c r="C45" s="130" t="s">
        <v>302</v>
      </c>
      <c r="D45" s="106">
        <v>6.372045969999999</v>
      </c>
      <c r="E45" s="106"/>
      <c r="F45" s="106"/>
      <c r="G45" s="106">
        <v>6.372045969999999</v>
      </c>
      <c r="H45" s="32"/>
      <c r="I45" s="129" t="s">
        <v>301</v>
      </c>
      <c r="J45" s="130" t="s">
        <v>303</v>
      </c>
      <c r="K45" s="106">
        <v>6.372045969999999</v>
      </c>
      <c r="L45" s="106"/>
      <c r="M45" s="106"/>
      <c r="N45" s="106">
        <v>6.372045969999999</v>
      </c>
    </row>
    <row r="46" spans="2:14" ht="12.75" customHeight="1">
      <c r="B46" s="129" t="s">
        <v>56</v>
      </c>
      <c r="C46" s="130" t="s">
        <v>57</v>
      </c>
      <c r="D46" s="106">
        <v>17.091916902652</v>
      </c>
      <c r="E46" s="106">
        <v>47.83079094</v>
      </c>
      <c r="F46" s="106"/>
      <c r="G46" s="106">
        <v>64.922707842652</v>
      </c>
      <c r="H46" s="32"/>
      <c r="I46" s="129" t="s">
        <v>56</v>
      </c>
      <c r="J46" s="130" t="s">
        <v>205</v>
      </c>
      <c r="K46" s="106">
        <v>17.091916902652</v>
      </c>
      <c r="L46" s="106">
        <v>47.83079094</v>
      </c>
      <c r="M46" s="106"/>
      <c r="N46" s="106">
        <v>64.922707842652</v>
      </c>
    </row>
    <row r="47" spans="2:14" ht="12.75" customHeight="1">
      <c r="B47" s="129" t="s">
        <v>58</v>
      </c>
      <c r="C47" s="130" t="s">
        <v>59</v>
      </c>
      <c r="D47" s="106">
        <v>0.14237564000000003</v>
      </c>
      <c r="E47" s="106"/>
      <c r="F47" s="106"/>
      <c r="G47" s="106">
        <v>0.14237564000000003</v>
      </c>
      <c r="H47" s="32"/>
      <c r="I47" s="129" t="s">
        <v>58</v>
      </c>
      <c r="J47" s="130" t="s">
        <v>132</v>
      </c>
      <c r="K47" s="106">
        <v>0.14237564000000003</v>
      </c>
      <c r="L47" s="106"/>
      <c r="M47" s="106"/>
      <c r="N47" s="106">
        <v>0.14237564000000003</v>
      </c>
    </row>
    <row r="48" spans="2:14" ht="12.75" customHeight="1">
      <c r="B48" s="129" t="s">
        <v>60</v>
      </c>
      <c r="C48" s="130" t="s">
        <v>61</v>
      </c>
      <c r="D48" s="106">
        <v>3.91041478</v>
      </c>
      <c r="E48" s="106">
        <v>0.566659</v>
      </c>
      <c r="F48" s="104"/>
      <c r="G48" s="104">
        <v>4.47707378</v>
      </c>
      <c r="H48" s="32"/>
      <c r="I48" s="129" t="s">
        <v>60</v>
      </c>
      <c r="J48" s="130" t="s">
        <v>133</v>
      </c>
      <c r="K48" s="106">
        <v>3.91041478</v>
      </c>
      <c r="L48" s="106">
        <v>0.566659</v>
      </c>
      <c r="M48" s="104"/>
      <c r="N48" s="104">
        <v>4.47707378</v>
      </c>
    </row>
    <row r="49" spans="2:14" ht="12.75" customHeight="1">
      <c r="B49" s="125" t="s">
        <v>62</v>
      </c>
      <c r="C49" s="126" t="s">
        <v>63</v>
      </c>
      <c r="D49" s="134">
        <v>47144.212763764815</v>
      </c>
      <c r="E49" s="134">
        <v>5242.96470354</v>
      </c>
      <c r="F49" s="134">
        <v>4.84807174</v>
      </c>
      <c r="G49" s="134">
        <v>52392.025539044815</v>
      </c>
      <c r="H49" s="32"/>
      <c r="I49" s="125" t="s">
        <v>62</v>
      </c>
      <c r="J49" s="126" t="s">
        <v>134</v>
      </c>
      <c r="K49" s="134">
        <v>47144.212763764815</v>
      </c>
      <c r="L49" s="134">
        <v>5242.96470354</v>
      </c>
      <c r="M49" s="134">
        <v>4.84807174</v>
      </c>
      <c r="N49" s="134">
        <v>52392.025539044815</v>
      </c>
    </row>
    <row r="50" spans="2:14" ht="12.75" customHeight="1">
      <c r="B50" s="129" t="s">
        <v>64</v>
      </c>
      <c r="C50" s="130" t="s">
        <v>65</v>
      </c>
      <c r="D50" s="105">
        <v>46674.5</v>
      </c>
      <c r="E50" s="105">
        <v>5202.48259449</v>
      </c>
      <c r="F50" s="105">
        <v>4.84807174</v>
      </c>
      <c r="G50" s="105">
        <v>51881.77370061572</v>
      </c>
      <c r="H50" s="32"/>
      <c r="I50" s="129" t="s">
        <v>64</v>
      </c>
      <c r="J50" s="130" t="s">
        <v>206</v>
      </c>
      <c r="K50" s="105">
        <v>46674.5</v>
      </c>
      <c r="L50" s="105">
        <v>5202.48259449</v>
      </c>
      <c r="M50" s="105">
        <v>4.84807174</v>
      </c>
      <c r="N50" s="105">
        <v>51881.77370061572</v>
      </c>
    </row>
    <row r="51" spans="2:14" ht="12.75" customHeight="1">
      <c r="B51" s="129"/>
      <c r="C51" s="130" t="s">
        <v>7</v>
      </c>
      <c r="D51" s="106"/>
      <c r="E51" s="106"/>
      <c r="F51" s="106"/>
      <c r="G51" s="106"/>
      <c r="H51" s="32"/>
      <c r="I51" s="129"/>
      <c r="J51" s="130" t="s">
        <v>109</v>
      </c>
      <c r="K51" s="106"/>
      <c r="L51" s="106"/>
      <c r="M51" s="106"/>
      <c r="N51" s="106"/>
    </row>
    <row r="52" spans="2:14" ht="12.75" customHeight="1">
      <c r="B52" s="129" t="s">
        <v>66</v>
      </c>
      <c r="C52" s="130" t="s">
        <v>67</v>
      </c>
      <c r="D52" s="106">
        <v>11.185078044414</v>
      </c>
      <c r="E52" s="106">
        <v>0.38533169</v>
      </c>
      <c r="F52" s="106">
        <v>4.84807174</v>
      </c>
      <c r="G52" s="106">
        <v>16.418481474414</v>
      </c>
      <c r="H52" s="32"/>
      <c r="I52" s="129" t="s">
        <v>66</v>
      </c>
      <c r="J52" s="130" t="s">
        <v>135</v>
      </c>
      <c r="K52" s="106">
        <v>11.185078044414</v>
      </c>
      <c r="L52" s="106">
        <v>0.38533169</v>
      </c>
      <c r="M52" s="106">
        <v>4.84807174</v>
      </c>
      <c r="N52" s="106">
        <v>16.418481474414</v>
      </c>
    </row>
    <row r="53" spans="2:14" ht="12.75" customHeight="1">
      <c r="B53" s="129" t="s">
        <v>68</v>
      </c>
      <c r="C53" s="130" t="s">
        <v>69</v>
      </c>
      <c r="D53" s="106">
        <v>46663.2579563413</v>
      </c>
      <c r="E53" s="106">
        <v>5202.0972628</v>
      </c>
      <c r="F53" s="108"/>
      <c r="G53" s="108">
        <v>51865.355219141304</v>
      </c>
      <c r="H53" s="32"/>
      <c r="I53" s="129" t="s">
        <v>68</v>
      </c>
      <c r="J53" s="130" t="s">
        <v>207</v>
      </c>
      <c r="K53" s="106">
        <v>46663.2579563413</v>
      </c>
      <c r="L53" s="106">
        <v>5202.0972628</v>
      </c>
      <c r="M53" s="108"/>
      <c r="N53" s="108">
        <v>51865.355219141304</v>
      </c>
    </row>
    <row r="54" spans="2:14" ht="12.75" customHeight="1">
      <c r="B54" s="129" t="s">
        <v>70</v>
      </c>
      <c r="C54" s="130" t="s">
        <v>71</v>
      </c>
      <c r="D54" s="106">
        <v>456.13105129909434</v>
      </c>
      <c r="E54" s="106">
        <v>28.4</v>
      </c>
      <c r="F54" s="106">
        <v>0</v>
      </c>
      <c r="G54" s="106">
        <v>484.5</v>
      </c>
      <c r="H54" s="32"/>
      <c r="I54" s="129" t="s">
        <v>70</v>
      </c>
      <c r="J54" s="130" t="s">
        <v>208</v>
      </c>
      <c r="K54" s="106">
        <v>456.13105129909434</v>
      </c>
      <c r="L54" s="106">
        <v>28.4</v>
      </c>
      <c r="M54" s="106">
        <v>0</v>
      </c>
      <c r="N54" s="106">
        <v>484.5</v>
      </c>
    </row>
    <row r="55" spans="2:14" ht="12.75" customHeight="1">
      <c r="B55" s="129"/>
      <c r="C55" s="130" t="s">
        <v>7</v>
      </c>
      <c r="D55" s="106"/>
      <c r="E55" s="106"/>
      <c r="F55" s="106"/>
      <c r="G55" s="106"/>
      <c r="H55" s="32"/>
      <c r="I55" s="129"/>
      <c r="J55" s="130" t="s">
        <v>109</v>
      </c>
      <c r="K55" s="106"/>
      <c r="L55" s="106"/>
      <c r="M55" s="106"/>
      <c r="N55" s="106"/>
    </row>
    <row r="56" spans="2:14" ht="12.75" customHeight="1">
      <c r="B56" s="131" t="s">
        <v>218</v>
      </c>
      <c r="C56" s="130" t="s">
        <v>219</v>
      </c>
      <c r="D56" s="106">
        <v>441.807195015401</v>
      </c>
      <c r="E56" s="106"/>
      <c r="F56" s="106"/>
      <c r="G56" s="106">
        <v>441.807195015401</v>
      </c>
      <c r="H56" s="32"/>
      <c r="I56" s="131" t="s">
        <v>218</v>
      </c>
      <c r="J56" s="130" t="s">
        <v>220</v>
      </c>
      <c r="K56" s="106">
        <v>441.807195015401</v>
      </c>
      <c r="L56" s="106"/>
      <c r="M56" s="106"/>
      <c r="N56" s="106">
        <v>441.807195015401</v>
      </c>
    </row>
    <row r="57" spans="2:14" ht="12.75" customHeight="1">
      <c r="B57" s="129" t="s">
        <v>72</v>
      </c>
      <c r="C57" s="130" t="s">
        <v>73</v>
      </c>
      <c r="D57" s="106">
        <v>1.32000058265335</v>
      </c>
      <c r="E57" s="106">
        <v>28.4</v>
      </c>
      <c r="F57" s="106"/>
      <c r="G57" s="106">
        <v>29.7</v>
      </c>
      <c r="H57" s="32"/>
      <c r="I57" s="129" t="s">
        <v>72</v>
      </c>
      <c r="J57" s="130" t="s">
        <v>209</v>
      </c>
      <c r="K57" s="106">
        <v>1.32000058265335</v>
      </c>
      <c r="L57" s="106">
        <v>28.4</v>
      </c>
      <c r="M57" s="106"/>
      <c r="N57" s="106">
        <v>29.7</v>
      </c>
    </row>
    <row r="58" spans="2:14" ht="12.75" customHeight="1">
      <c r="B58" s="129" t="s">
        <v>167</v>
      </c>
      <c r="C58" s="130" t="s">
        <v>168</v>
      </c>
      <c r="D58" s="106">
        <v>12.986159491039999</v>
      </c>
      <c r="E58" s="106"/>
      <c r="F58" s="106"/>
      <c r="G58" s="106">
        <v>12.986159491039999</v>
      </c>
      <c r="H58" s="32"/>
      <c r="I58" s="129" t="s">
        <v>167</v>
      </c>
      <c r="J58" s="130" t="s">
        <v>168</v>
      </c>
      <c r="K58" s="106">
        <v>12.986159491039999</v>
      </c>
      <c r="L58" s="106"/>
      <c r="M58" s="106"/>
      <c r="N58" s="106">
        <v>12.986159491039999</v>
      </c>
    </row>
    <row r="59" spans="2:14" ht="12.75" customHeight="1">
      <c r="B59" s="129" t="s">
        <v>78</v>
      </c>
      <c r="C59" s="130" t="s">
        <v>79</v>
      </c>
      <c r="D59" s="106">
        <v>13.63867808</v>
      </c>
      <c r="E59" s="106">
        <v>12.141623050000002</v>
      </c>
      <c r="F59" s="106">
        <v>0</v>
      </c>
      <c r="G59" s="106">
        <v>25.7</v>
      </c>
      <c r="H59" s="32"/>
      <c r="I59" s="129" t="s">
        <v>78</v>
      </c>
      <c r="J59" s="130" t="s">
        <v>210</v>
      </c>
      <c r="K59" s="106">
        <v>13.63867808</v>
      </c>
      <c r="L59" s="106">
        <v>12.141623050000002</v>
      </c>
      <c r="M59" s="106">
        <v>0</v>
      </c>
      <c r="N59" s="106">
        <v>25.7</v>
      </c>
    </row>
    <row r="60" spans="2:14" ht="12.75" customHeight="1">
      <c r="B60" s="129"/>
      <c r="C60" s="130" t="s">
        <v>7</v>
      </c>
      <c r="D60" s="106"/>
      <c r="E60" s="106"/>
      <c r="F60" s="106"/>
      <c r="G60" s="106"/>
      <c r="H60" s="32"/>
      <c r="I60" s="129"/>
      <c r="J60" s="130" t="s">
        <v>109</v>
      </c>
      <c r="K60" s="106"/>
      <c r="L60" s="106"/>
      <c r="M60" s="106"/>
      <c r="N60" s="106"/>
    </row>
    <row r="61" spans="2:14" ht="12.75" customHeight="1">
      <c r="B61" s="131" t="s">
        <v>80</v>
      </c>
      <c r="C61" s="130" t="s">
        <v>221</v>
      </c>
      <c r="D61" s="106">
        <v>12.9296466</v>
      </c>
      <c r="E61" s="106"/>
      <c r="F61" s="106"/>
      <c r="G61" s="106">
        <v>12.9296466</v>
      </c>
      <c r="H61" s="32"/>
      <c r="I61" s="131" t="s">
        <v>80</v>
      </c>
      <c r="J61" s="130" t="s">
        <v>81</v>
      </c>
      <c r="K61" s="106">
        <v>12.9296466</v>
      </c>
      <c r="L61" s="106"/>
      <c r="M61" s="106"/>
      <c r="N61" s="106">
        <v>12.9296466</v>
      </c>
    </row>
    <row r="62" spans="2:14" ht="12.75" customHeight="1">
      <c r="B62" s="131" t="s">
        <v>82</v>
      </c>
      <c r="C62" s="130" t="s">
        <v>83</v>
      </c>
      <c r="D62" s="135"/>
      <c r="E62" s="106">
        <v>12.141623050000002</v>
      </c>
      <c r="F62" s="106"/>
      <c r="G62" s="106">
        <v>12.141623050000002</v>
      </c>
      <c r="H62" s="32"/>
      <c r="I62" s="131" t="s">
        <v>82</v>
      </c>
      <c r="J62" s="130" t="s">
        <v>138</v>
      </c>
      <c r="K62" s="135"/>
      <c r="L62" s="106">
        <v>12.141623050000002</v>
      </c>
      <c r="M62" s="106"/>
      <c r="N62" s="106">
        <v>12.141623050000002</v>
      </c>
    </row>
    <row r="63" spans="2:14" ht="12.75" customHeight="1">
      <c r="B63" s="129" t="s">
        <v>84</v>
      </c>
      <c r="C63" s="130" t="s">
        <v>85</v>
      </c>
      <c r="D63" s="106">
        <v>0.7090314799999999</v>
      </c>
      <c r="E63" s="106"/>
      <c r="F63" s="106"/>
      <c r="G63" s="106">
        <v>0.7090314799999999</v>
      </c>
      <c r="H63" s="32"/>
      <c r="I63" s="129" t="s">
        <v>84</v>
      </c>
      <c r="J63" s="130" t="s">
        <v>85</v>
      </c>
      <c r="K63" s="106">
        <v>0.7090314799999999</v>
      </c>
      <c r="L63" s="106"/>
      <c r="M63" s="106"/>
      <c r="N63" s="106">
        <v>0.7090314799999999</v>
      </c>
    </row>
    <row r="64" spans="2:14" ht="12.75" customHeight="1">
      <c r="B64" s="125" t="s">
        <v>86</v>
      </c>
      <c r="C64" s="126" t="s">
        <v>87</v>
      </c>
      <c r="D64" s="113">
        <v>1328.4704621835185</v>
      </c>
      <c r="E64" s="113">
        <v>71.62987700000001</v>
      </c>
      <c r="F64" s="113">
        <v>0</v>
      </c>
      <c r="G64" s="113">
        <v>1400.1003391835186</v>
      </c>
      <c r="H64" s="32"/>
      <c r="I64" s="125" t="s">
        <v>86</v>
      </c>
      <c r="J64" s="126" t="s">
        <v>139</v>
      </c>
      <c r="K64" s="113">
        <v>1328.4704621835185</v>
      </c>
      <c r="L64" s="113">
        <v>71.62987700000001</v>
      </c>
      <c r="M64" s="113">
        <v>0</v>
      </c>
      <c r="N64" s="113">
        <v>1400.1003391835186</v>
      </c>
    </row>
    <row r="65" spans="2:14" ht="12.75" customHeight="1">
      <c r="B65" s="129" t="s">
        <v>88</v>
      </c>
      <c r="C65" s="130" t="s">
        <v>89</v>
      </c>
      <c r="D65" s="105">
        <v>4.66322074</v>
      </c>
      <c r="E65" s="105">
        <v>0</v>
      </c>
      <c r="F65" s="105">
        <v>0</v>
      </c>
      <c r="G65" s="105">
        <v>4.66322074</v>
      </c>
      <c r="H65" s="32"/>
      <c r="I65" s="129" t="s">
        <v>88</v>
      </c>
      <c r="J65" s="130" t="s">
        <v>211</v>
      </c>
      <c r="K65" s="105">
        <v>4.66322074</v>
      </c>
      <c r="L65" s="105">
        <v>0</v>
      </c>
      <c r="M65" s="105">
        <v>0</v>
      </c>
      <c r="N65" s="105">
        <v>4.66322074</v>
      </c>
    </row>
    <row r="66" spans="2:14" ht="12.75" customHeight="1">
      <c r="B66" s="129"/>
      <c r="C66" s="130" t="s">
        <v>7</v>
      </c>
      <c r="D66" s="106"/>
      <c r="E66" s="106"/>
      <c r="F66" s="106"/>
      <c r="G66" s="106"/>
      <c r="H66" s="32"/>
      <c r="I66" s="129"/>
      <c r="J66" s="130" t="s">
        <v>109</v>
      </c>
      <c r="K66" s="106"/>
      <c r="L66" s="106"/>
      <c r="M66" s="106"/>
      <c r="N66" s="106"/>
    </row>
    <row r="67" spans="2:14" ht="12.75" customHeight="1">
      <c r="B67" s="129" t="s">
        <v>169</v>
      </c>
      <c r="C67" s="130" t="s">
        <v>170</v>
      </c>
      <c r="D67" s="106">
        <v>4.66322074</v>
      </c>
      <c r="E67" s="106"/>
      <c r="F67" s="106"/>
      <c r="G67" s="106">
        <v>4.66322074</v>
      </c>
      <c r="H67" s="32"/>
      <c r="I67" s="129" t="s">
        <v>169</v>
      </c>
      <c r="J67" s="130" t="s">
        <v>188</v>
      </c>
      <c r="K67" s="106">
        <v>4.66322074</v>
      </c>
      <c r="L67" s="106"/>
      <c r="M67" s="106"/>
      <c r="N67" s="106">
        <v>4.66322074</v>
      </c>
    </row>
    <row r="68" spans="2:14" ht="12.75" customHeight="1">
      <c r="B68" s="129" t="s">
        <v>90</v>
      </c>
      <c r="C68" s="130" t="s">
        <v>91</v>
      </c>
      <c r="D68" s="106">
        <v>1323.8072414435185</v>
      </c>
      <c r="E68" s="106">
        <v>71.62987700000001</v>
      </c>
      <c r="F68" s="106">
        <v>0</v>
      </c>
      <c r="G68" s="106">
        <v>1395.4371184435186</v>
      </c>
      <c r="H68" s="32"/>
      <c r="I68" s="129" t="s">
        <v>90</v>
      </c>
      <c r="J68" s="130" t="s">
        <v>140</v>
      </c>
      <c r="K68" s="106">
        <v>1323.8072414435185</v>
      </c>
      <c r="L68" s="106">
        <v>71.62987700000001</v>
      </c>
      <c r="M68" s="106">
        <v>0</v>
      </c>
      <c r="N68" s="106">
        <v>1395.4371184435186</v>
      </c>
    </row>
    <row r="69" spans="2:14" ht="12.75" customHeight="1">
      <c r="B69" s="129"/>
      <c r="C69" s="130" t="s">
        <v>7</v>
      </c>
      <c r="D69" s="106"/>
      <c r="E69" s="106"/>
      <c r="F69" s="106"/>
      <c r="G69" s="106"/>
      <c r="H69" s="32"/>
      <c r="I69" s="129"/>
      <c r="J69" s="130" t="s">
        <v>109</v>
      </c>
      <c r="K69" s="106"/>
      <c r="L69" s="106"/>
      <c r="M69" s="106"/>
      <c r="N69" s="106"/>
    </row>
    <row r="70" spans="1:14" ht="12.75" customHeight="1">
      <c r="A70" s="136"/>
      <c r="B70" s="136" t="s">
        <v>304</v>
      </c>
      <c r="C70" s="128" t="s">
        <v>305</v>
      </c>
      <c r="D70" s="106">
        <v>0.59700026351822</v>
      </c>
      <c r="E70" s="106"/>
      <c r="F70" s="106"/>
      <c r="G70" s="106">
        <v>0.59700026351822</v>
      </c>
      <c r="H70" s="32"/>
      <c r="I70" s="136" t="s">
        <v>304</v>
      </c>
      <c r="J70" s="128" t="s">
        <v>306</v>
      </c>
      <c r="K70" s="106">
        <v>0.59700026351822</v>
      </c>
      <c r="L70" s="106"/>
      <c r="M70" s="106"/>
      <c r="N70" s="106">
        <v>0.59700026351822</v>
      </c>
    </row>
    <row r="71" spans="1:14" ht="12.75" customHeight="1">
      <c r="A71" s="136"/>
      <c r="B71" s="136" t="s">
        <v>92</v>
      </c>
      <c r="C71" s="128" t="s">
        <v>93</v>
      </c>
      <c r="D71" s="106">
        <v>2.28408453</v>
      </c>
      <c r="E71" s="106"/>
      <c r="F71" s="106"/>
      <c r="G71" s="106">
        <v>2.28408453</v>
      </c>
      <c r="H71" s="32"/>
      <c r="I71" s="136" t="s">
        <v>92</v>
      </c>
      <c r="J71" s="128" t="s">
        <v>141</v>
      </c>
      <c r="K71" s="106">
        <v>2.28408453</v>
      </c>
      <c r="L71" s="106"/>
      <c r="M71" s="106"/>
      <c r="N71" s="106">
        <v>2.28408453</v>
      </c>
    </row>
    <row r="72" spans="1:14" ht="12.75" customHeight="1">
      <c r="A72" s="129"/>
      <c r="B72" s="129" t="s">
        <v>94</v>
      </c>
      <c r="C72" s="130" t="s">
        <v>95</v>
      </c>
      <c r="D72" s="106">
        <v>1313.6</v>
      </c>
      <c r="E72" s="106">
        <v>70.82075</v>
      </c>
      <c r="F72" s="106"/>
      <c r="G72" s="106">
        <v>1384.4</v>
      </c>
      <c r="H72" s="32"/>
      <c r="I72" s="129" t="s">
        <v>94</v>
      </c>
      <c r="J72" s="130" t="s">
        <v>142</v>
      </c>
      <c r="K72" s="106">
        <v>1313.6</v>
      </c>
      <c r="L72" s="106">
        <v>70.82075</v>
      </c>
      <c r="M72" s="106"/>
      <c r="N72" s="106">
        <v>1384.4</v>
      </c>
    </row>
    <row r="73" spans="1:14" ht="12.75" customHeight="1">
      <c r="A73" s="129"/>
      <c r="B73" s="129" t="s">
        <v>96</v>
      </c>
      <c r="C73" s="130" t="s">
        <v>97</v>
      </c>
      <c r="D73" s="106">
        <v>0.07691909</v>
      </c>
      <c r="E73" s="106">
        <v>0.809127</v>
      </c>
      <c r="F73" s="106"/>
      <c r="G73" s="106">
        <v>0.88604609</v>
      </c>
      <c r="H73" s="32"/>
      <c r="I73" s="129" t="s">
        <v>96</v>
      </c>
      <c r="J73" s="130" t="s">
        <v>143</v>
      </c>
      <c r="K73" s="106">
        <v>0.07691909</v>
      </c>
      <c r="L73" s="106">
        <v>0.809127</v>
      </c>
      <c r="M73" s="106"/>
      <c r="N73" s="106">
        <v>0.88604609</v>
      </c>
    </row>
    <row r="74" spans="1:14" ht="12.75" customHeight="1">
      <c r="A74" s="129"/>
      <c r="B74" s="129" t="s">
        <v>98</v>
      </c>
      <c r="C74" s="130" t="s">
        <v>99</v>
      </c>
      <c r="D74" s="106">
        <v>0.27219466999999997</v>
      </c>
      <c r="E74" s="106"/>
      <c r="F74" s="106"/>
      <c r="G74" s="106">
        <v>0.27219466999999997</v>
      </c>
      <c r="H74" s="32"/>
      <c r="I74" s="129" t="s">
        <v>98</v>
      </c>
      <c r="J74" s="130" t="s">
        <v>144</v>
      </c>
      <c r="K74" s="106">
        <v>0.27219466999999997</v>
      </c>
      <c r="L74" s="106"/>
      <c r="M74" s="106"/>
      <c r="N74" s="106">
        <v>0.27219466999999997</v>
      </c>
    </row>
    <row r="75" spans="1:14" ht="12.75" customHeight="1">
      <c r="A75" s="129"/>
      <c r="B75" s="129" t="s">
        <v>307</v>
      </c>
      <c r="C75" s="130" t="s">
        <v>308</v>
      </c>
      <c r="D75" s="106">
        <v>0.38736945</v>
      </c>
      <c r="E75" s="106"/>
      <c r="F75" s="106"/>
      <c r="G75" s="106">
        <v>0.38736945</v>
      </c>
      <c r="H75" s="32"/>
      <c r="I75" s="129" t="s">
        <v>307</v>
      </c>
      <c r="J75" s="130" t="s">
        <v>309</v>
      </c>
      <c r="K75" s="106">
        <v>0.38736945</v>
      </c>
      <c r="L75" s="106"/>
      <c r="M75" s="106"/>
      <c r="N75" s="106">
        <v>0.38736945</v>
      </c>
    </row>
    <row r="76" spans="1:14" ht="12.75" customHeight="1">
      <c r="A76" s="129"/>
      <c r="B76" s="129" t="s">
        <v>100</v>
      </c>
      <c r="C76" s="130" t="s">
        <v>101</v>
      </c>
      <c r="D76" s="106">
        <v>4.8</v>
      </c>
      <c r="E76" s="106"/>
      <c r="F76" s="106"/>
      <c r="G76" s="106">
        <v>4.8</v>
      </c>
      <c r="H76" s="32"/>
      <c r="I76" s="129" t="s">
        <v>100</v>
      </c>
      <c r="J76" s="130" t="s">
        <v>145</v>
      </c>
      <c r="K76" s="106">
        <v>4.8</v>
      </c>
      <c r="L76" s="106"/>
      <c r="M76" s="106"/>
      <c r="N76" s="106">
        <v>4.8</v>
      </c>
    </row>
    <row r="77" spans="1:14" ht="12.75" customHeight="1">
      <c r="A77" s="129"/>
      <c r="B77" s="129" t="s">
        <v>240</v>
      </c>
      <c r="C77" s="130" t="s">
        <v>241</v>
      </c>
      <c r="D77" s="106">
        <v>1.20400123</v>
      </c>
      <c r="E77" s="106"/>
      <c r="F77" s="106"/>
      <c r="G77" s="106">
        <v>1.20400123</v>
      </c>
      <c r="H77" s="32"/>
      <c r="I77" s="129" t="s">
        <v>240</v>
      </c>
      <c r="J77" s="130" t="s">
        <v>242</v>
      </c>
      <c r="K77" s="106">
        <v>1.20400123</v>
      </c>
      <c r="L77" s="106"/>
      <c r="M77" s="106"/>
      <c r="N77" s="106">
        <v>1.20400123</v>
      </c>
    </row>
    <row r="78" spans="1:14" ht="12.75" customHeight="1">
      <c r="A78" s="129"/>
      <c r="B78" s="129" t="s">
        <v>175</v>
      </c>
      <c r="C78" s="130" t="s">
        <v>176</v>
      </c>
      <c r="D78" s="106">
        <v>0.471135</v>
      </c>
      <c r="E78" s="104"/>
      <c r="F78" s="104"/>
      <c r="G78" s="104">
        <v>0.471135</v>
      </c>
      <c r="H78" s="32"/>
      <c r="I78" s="129" t="s">
        <v>175</v>
      </c>
      <c r="J78" s="130" t="s">
        <v>217</v>
      </c>
      <c r="K78" s="106">
        <v>0.471135</v>
      </c>
      <c r="L78" s="104"/>
      <c r="M78" s="104"/>
      <c r="N78" s="104">
        <v>0.471135</v>
      </c>
    </row>
    <row r="79" spans="2:14" ht="12.75" customHeight="1">
      <c r="B79" s="137" t="s">
        <v>177</v>
      </c>
      <c r="C79" s="126" t="s">
        <v>178</v>
      </c>
      <c r="D79" s="113">
        <v>5.5185044900643705</v>
      </c>
      <c r="E79" s="113">
        <v>1.226136</v>
      </c>
      <c r="F79" s="113">
        <v>0</v>
      </c>
      <c r="G79" s="113">
        <v>6.74464049006437</v>
      </c>
      <c r="H79" s="32"/>
      <c r="I79" s="137" t="s">
        <v>177</v>
      </c>
      <c r="J79" s="126" t="s">
        <v>190</v>
      </c>
      <c r="K79" s="113">
        <v>5.5185044900643705</v>
      </c>
      <c r="L79" s="113">
        <v>1.226136</v>
      </c>
      <c r="M79" s="113">
        <v>0</v>
      </c>
      <c r="N79" s="113">
        <v>6.74464049006437</v>
      </c>
    </row>
    <row r="80" spans="2:14" ht="12.75" customHeight="1">
      <c r="B80" s="137"/>
      <c r="C80" s="138" t="s">
        <v>7</v>
      </c>
      <c r="D80" s="106"/>
      <c r="E80" s="106"/>
      <c r="F80" s="106"/>
      <c r="G80" s="106">
        <v>0</v>
      </c>
      <c r="H80" s="32"/>
      <c r="I80" s="137"/>
      <c r="J80" s="138" t="s">
        <v>109</v>
      </c>
      <c r="K80" s="106"/>
      <c r="L80" s="106"/>
      <c r="M80" s="106"/>
      <c r="N80" s="106">
        <v>0</v>
      </c>
    </row>
    <row r="81" spans="2:14" ht="12.75" customHeight="1">
      <c r="B81" s="129" t="s">
        <v>179</v>
      </c>
      <c r="C81" s="130" t="s">
        <v>180</v>
      </c>
      <c r="D81" s="106">
        <v>5.5185044900643705</v>
      </c>
      <c r="E81" s="106">
        <v>1.226136</v>
      </c>
      <c r="F81" s="106"/>
      <c r="G81" s="106">
        <v>6.74464049006437</v>
      </c>
      <c r="H81" s="32"/>
      <c r="I81" s="129" t="s">
        <v>179</v>
      </c>
      <c r="J81" s="130" t="s">
        <v>191</v>
      </c>
      <c r="K81" s="106">
        <v>5.5185044900643705</v>
      </c>
      <c r="L81" s="106">
        <v>1.226136</v>
      </c>
      <c r="M81" s="106"/>
      <c r="N81" s="106">
        <v>6.74464049006437</v>
      </c>
    </row>
    <row r="82" spans="2:14" ht="12.75" customHeight="1">
      <c r="B82" s="125" t="s">
        <v>310</v>
      </c>
      <c r="C82" s="139" t="s">
        <v>311</v>
      </c>
      <c r="D82" s="113">
        <v>0</v>
      </c>
      <c r="E82" s="113">
        <v>318040.08640519</v>
      </c>
      <c r="F82" s="113">
        <v>772.682393</v>
      </c>
      <c r="G82" s="113">
        <v>318812.76879819</v>
      </c>
      <c r="H82" s="32"/>
      <c r="I82" s="125" t="s">
        <v>310</v>
      </c>
      <c r="J82" s="139" t="s">
        <v>312</v>
      </c>
      <c r="K82" s="113">
        <v>0</v>
      </c>
      <c r="L82" s="113">
        <v>318040.08640519</v>
      </c>
      <c r="M82" s="113">
        <v>772.682393</v>
      </c>
      <c r="N82" s="113">
        <v>318812.76879819</v>
      </c>
    </row>
    <row r="83" spans="2:14" ht="12.75" customHeight="1">
      <c r="B83" s="137" t="s">
        <v>275</v>
      </c>
      <c r="C83" s="140" t="s">
        <v>276</v>
      </c>
      <c r="D83" s="141">
        <v>66045.88575113933</v>
      </c>
      <c r="E83" s="105">
        <v>82933.79735695545</v>
      </c>
      <c r="F83" s="105">
        <v>4813.4</v>
      </c>
      <c r="G83" s="105">
        <v>153793.08310809478</v>
      </c>
      <c r="H83" s="32"/>
      <c r="I83" s="137" t="s">
        <v>212</v>
      </c>
      <c r="J83" s="140" t="s">
        <v>213</v>
      </c>
      <c r="K83" s="141">
        <v>66045.88575113933</v>
      </c>
      <c r="L83" s="105">
        <v>82933.79735695545</v>
      </c>
      <c r="M83" s="105">
        <v>4813.4</v>
      </c>
      <c r="N83" s="105">
        <v>153793.08310809478</v>
      </c>
    </row>
    <row r="84" spans="2:14" ht="12.75" customHeight="1">
      <c r="B84" s="129" t="s">
        <v>277</v>
      </c>
      <c r="C84" s="142" t="s">
        <v>278</v>
      </c>
      <c r="D84" s="141">
        <v>143544.84148532077</v>
      </c>
      <c r="E84" s="106">
        <v>355278.7</v>
      </c>
      <c r="F84" s="106">
        <v>819.3920178799999</v>
      </c>
      <c r="G84" s="106">
        <v>499642.93350320077</v>
      </c>
      <c r="H84" s="32"/>
      <c r="I84" s="129" t="s">
        <v>214</v>
      </c>
      <c r="J84" s="142" t="s">
        <v>215</v>
      </c>
      <c r="K84" s="141">
        <v>143544.84148532077</v>
      </c>
      <c r="L84" s="106">
        <v>355278.7</v>
      </c>
      <c r="M84" s="106">
        <v>819.3920178799999</v>
      </c>
      <c r="N84" s="106">
        <v>499642.93350320077</v>
      </c>
    </row>
    <row r="85" spans="2:14" ht="12.75" customHeight="1">
      <c r="B85" s="129" t="s">
        <v>102</v>
      </c>
      <c r="C85" s="142" t="s">
        <v>103</v>
      </c>
      <c r="D85" s="106">
        <v>155228.12617904143</v>
      </c>
      <c r="E85" s="106">
        <v>114069.5</v>
      </c>
      <c r="F85" s="106">
        <v>4855.211923299999</v>
      </c>
      <c r="G85" s="106">
        <v>274152.83810234145</v>
      </c>
      <c r="H85" s="32"/>
      <c r="I85" s="129" t="s">
        <v>102</v>
      </c>
      <c r="J85" s="142" t="s">
        <v>103</v>
      </c>
      <c r="K85" s="106">
        <v>155228.12617904143</v>
      </c>
      <c r="L85" s="106">
        <v>114069.5</v>
      </c>
      <c r="M85" s="106">
        <v>4855.211923299999</v>
      </c>
      <c r="N85" s="106">
        <v>274152.83810234145</v>
      </c>
    </row>
    <row r="86" spans="2:14" ht="12.75" customHeight="1">
      <c r="B86" s="143" t="s">
        <v>104</v>
      </c>
      <c r="C86" s="144" t="s">
        <v>105</v>
      </c>
      <c r="D86" s="104">
        <v>54362.60105741865</v>
      </c>
      <c r="E86" s="104">
        <v>324142.98920093005</v>
      </c>
      <c r="F86" s="104">
        <v>777.6</v>
      </c>
      <c r="G86" s="104">
        <v>379283.1902583487</v>
      </c>
      <c r="H86" s="32"/>
      <c r="I86" s="143" t="s">
        <v>104</v>
      </c>
      <c r="J86" s="144" t="s">
        <v>105</v>
      </c>
      <c r="K86" s="104">
        <v>54362.60105741865</v>
      </c>
      <c r="L86" s="104">
        <v>324142.98920093005</v>
      </c>
      <c r="M86" s="104">
        <v>777.6</v>
      </c>
      <c r="N86" s="104">
        <v>379283.1902583487</v>
      </c>
    </row>
    <row r="87" spans="8:10" ht="12.75" customHeight="1">
      <c r="H87" s="32"/>
      <c r="I87" s="145"/>
      <c r="J87" s="145"/>
    </row>
    <row r="88" spans="2:10" ht="12.75" customHeight="1">
      <c r="B88" s="146" t="s">
        <v>106</v>
      </c>
      <c r="H88" s="32"/>
      <c r="I88" s="146" t="s">
        <v>146</v>
      </c>
      <c r="J88" s="147"/>
    </row>
    <row r="89" spans="2:12" ht="12.75" customHeight="1">
      <c r="B89" s="148" t="s">
        <v>313</v>
      </c>
      <c r="C89" s="161" t="s">
        <v>314</v>
      </c>
      <c r="D89" s="162"/>
      <c r="E89" s="162"/>
      <c r="I89" s="148" t="s">
        <v>315</v>
      </c>
      <c r="J89" s="161" t="s">
        <v>316</v>
      </c>
      <c r="K89" s="162"/>
      <c r="L89" s="162"/>
    </row>
    <row r="90" spans="2:12" ht="15" customHeight="1">
      <c r="B90" s="149"/>
      <c r="C90" s="161" t="s">
        <v>317</v>
      </c>
      <c r="D90" s="162"/>
      <c r="E90" s="162"/>
      <c r="H90" s="32"/>
      <c r="J90" s="161" t="s">
        <v>318</v>
      </c>
      <c r="K90" s="162"/>
      <c r="L90" s="162"/>
    </row>
    <row r="93" spans="4:7" ht="15" customHeight="1">
      <c r="D93" s="3"/>
      <c r="F93" s="3"/>
      <c r="G93" s="3"/>
    </row>
    <row r="94" spans="4:7" ht="15" customHeight="1">
      <c r="D94" s="3"/>
      <c r="E94" s="3"/>
      <c r="F94" s="3"/>
      <c r="G94" s="3"/>
    </row>
  </sheetData>
  <mergeCells count="8">
    <mergeCell ref="C89:E89"/>
    <mergeCell ref="J89:L89"/>
    <mergeCell ref="C90:E90"/>
    <mergeCell ref="J90:L90"/>
    <mergeCell ref="B5:B6"/>
    <mergeCell ref="C5:C6"/>
    <mergeCell ref="I5:I6"/>
    <mergeCell ref="J5:J6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Jiří Čudejko</cp:lastModifiedBy>
  <cp:lastPrinted>2010-03-18T15:29:37Z</cp:lastPrinted>
  <dcterms:created xsi:type="dcterms:W3CDTF">1997-01-24T11:07:25Z</dcterms:created>
  <dcterms:modified xsi:type="dcterms:W3CDTF">2010-06-09T13:25:39Z</dcterms:modified>
  <cp:category/>
  <cp:version/>
  <cp:contentType/>
  <cp:contentStatus/>
</cp:coreProperties>
</file>