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6675" windowHeight="4395" tabRatio="1000" activeTab="0"/>
  </bookViews>
  <sheets>
    <sheet name="Tab II.4.1" sheetId="1" r:id="rId1"/>
    <sheet name="Tab II.5.1" sheetId="2" r:id="rId2"/>
    <sheet name="Tab II.5.2" sheetId="3" r:id="rId3"/>
    <sheet name="Tab II.5.3" sheetId="4" r:id="rId4"/>
    <sheet name="Tab II.5.4" sheetId="5" r:id="rId5"/>
    <sheet name="Graf II.5.1" sheetId="6" r:id="rId6"/>
  </sheets>
  <externalReferences>
    <externalReference r:id="rId9"/>
  </externalReferences>
  <definedNames>
    <definedName name="__123Graph_ACHART1" hidden="1">'[1]Gr13 1.2. zahrCR str18'!$B$7:$B$17</definedName>
    <definedName name="__123Graph_BCHART1" hidden="1">'[1]Gr13 1.2. zahrCR str18'!$C$7:$C$17</definedName>
    <definedName name="_xlnm.Print_Area" localSheetId="5">'Graf II.5.1'!$A$1:$L$21</definedName>
    <definedName name="_xlnm.Print_Area" localSheetId="0">'Tab II.4.1'!$B$1:$F$9</definedName>
  </definedNames>
  <calcPr fullCalcOnLoad="1"/>
</workbook>
</file>

<file path=xl/sharedStrings.xml><?xml version="1.0" encoding="utf-8"?>
<sst xmlns="http://schemas.openxmlformats.org/spreadsheetml/2006/main" count="120" uniqueCount="97">
  <si>
    <t>(v mld. Kč)</t>
  </si>
  <si>
    <t>(CZK billions)</t>
  </si>
  <si>
    <t>Změna</t>
  </si>
  <si>
    <t xml:space="preserve">   Přímé investice</t>
  </si>
  <si>
    <t xml:space="preserve">   Direct investment</t>
  </si>
  <si>
    <t xml:space="preserve">   Portfoliové investice</t>
  </si>
  <si>
    <t xml:space="preserve">   Portfolio investment</t>
  </si>
  <si>
    <t xml:space="preserve">   Finanční deriváty</t>
  </si>
  <si>
    <t xml:space="preserve">   Financial derivatives</t>
  </si>
  <si>
    <t>Tab. II.4.1</t>
  </si>
  <si>
    <t>Table II.4.1</t>
  </si>
  <si>
    <t>(v mld. Kč, v měsících)</t>
  </si>
  <si>
    <t>(CZK billions; months)</t>
  </si>
  <si>
    <t>Devizové rezervy ČNB</t>
  </si>
  <si>
    <t>CNB international reserves</t>
  </si>
  <si>
    <t>Krytí dovozu zboží a služeb</t>
  </si>
  <si>
    <t>Coverage of goods and services imports</t>
  </si>
  <si>
    <t>Tab. II.5.1</t>
  </si>
  <si>
    <t>Table II.5.1</t>
  </si>
  <si>
    <t>Dlužnická pozice ČR meziročně vzrostla</t>
  </si>
  <si>
    <t>The Czech Republic´s debtor position increased year on year</t>
  </si>
  <si>
    <t>Change</t>
  </si>
  <si>
    <t>Aktiva</t>
  </si>
  <si>
    <t xml:space="preserve">   Assets</t>
  </si>
  <si>
    <t>Pasiva</t>
  </si>
  <si>
    <t xml:space="preserve">   Liabilities</t>
  </si>
  <si>
    <t>Saldo investiční pozice celkem</t>
  </si>
  <si>
    <t>Net investment position</t>
  </si>
  <si>
    <t>Poznámka:</t>
  </si>
  <si>
    <t>Note:</t>
  </si>
  <si>
    <t>V pasivech jsou na rozdíl od hrubé zadluženosti v přímých investicích</t>
  </si>
  <si>
    <t xml:space="preserve">Under liabilities, unlike for gross debt, direct investment includes </t>
  </si>
  <si>
    <t>kromě úvěrových operací zahrnuty i majetkové podíly a v portfoliových</t>
  </si>
  <si>
    <t xml:space="preserve">ownership interests as well as credit transactions and portfolio </t>
  </si>
  <si>
    <t>investment includes equity securities as well as debt securities.</t>
  </si>
  <si>
    <t>Tab. II.5.2</t>
  </si>
  <si>
    <t>Table II.5.2</t>
  </si>
  <si>
    <t xml:space="preserve">Vývoj investiční pozice nejvíce ovlivnily portfoliové investice </t>
  </si>
  <si>
    <t xml:space="preserve">The investment position was most affected by portfolio investment </t>
  </si>
  <si>
    <t xml:space="preserve">   ČNB</t>
  </si>
  <si>
    <t xml:space="preserve">   CNB</t>
  </si>
  <si>
    <t xml:space="preserve">   Obchodní banky</t>
  </si>
  <si>
    <t xml:space="preserve">   Commercial banks</t>
  </si>
  <si>
    <t xml:space="preserve">   Vláda</t>
  </si>
  <si>
    <t xml:space="preserve">   Government</t>
  </si>
  <si>
    <t xml:space="preserve">   Podniky</t>
  </si>
  <si>
    <t xml:space="preserve">   Corporations</t>
  </si>
  <si>
    <t>Souhrnná invest. pozice celkem</t>
  </si>
  <si>
    <t>investicích kromě dluhových cenných papírů i majetkové cenné papíry.</t>
  </si>
  <si>
    <t>Tab. II.5.3</t>
  </si>
  <si>
    <t>Table II.5.3</t>
  </si>
  <si>
    <t>Podíl krátkodobé zadluženosti mírně klesl</t>
  </si>
  <si>
    <t xml:space="preserve">The share of short-term debt decreased slightly </t>
  </si>
  <si>
    <t>2009</t>
  </si>
  <si>
    <t>Zahraniční zadluženost celkem</t>
  </si>
  <si>
    <t>External debt, total</t>
  </si>
  <si>
    <t xml:space="preserve">    krátkodobá</t>
  </si>
  <si>
    <t xml:space="preserve">    short-term</t>
  </si>
  <si>
    <t xml:space="preserve">    dlouhodobá</t>
  </si>
  <si>
    <t xml:space="preserve">    long-term</t>
  </si>
  <si>
    <t>Podíl krátkodobé zadluženosti</t>
  </si>
  <si>
    <t>Share of short-term debt</t>
  </si>
  <si>
    <t>Tab. II.5.4</t>
  </si>
  <si>
    <t>Table II.5.4</t>
  </si>
  <si>
    <t>V členění podle instrumentů největší nárůst zadluženosti vykázaly dluhopisy</t>
  </si>
  <si>
    <t xml:space="preserve">Broken down by instruments, the biggest increase in debt was recorded for bonds </t>
  </si>
  <si>
    <t>Nástroje peněžního trhu</t>
  </si>
  <si>
    <t>Money market instruments</t>
  </si>
  <si>
    <t>Dluhopisy a směnky</t>
  </si>
  <si>
    <t>Bonds and notes</t>
  </si>
  <si>
    <t>Půjčky</t>
  </si>
  <si>
    <t>Loans</t>
  </si>
  <si>
    <t>Vklady</t>
  </si>
  <si>
    <t>Deposits</t>
  </si>
  <si>
    <t>Obchodní úvěry</t>
  </si>
  <si>
    <t>Trade credits</t>
  </si>
  <si>
    <t>Ostatní pasiva</t>
  </si>
  <si>
    <t>Other liabilities</t>
  </si>
  <si>
    <t>Mezipodnikové půjčky v rámci PZI</t>
  </si>
  <si>
    <t>Intercompany FDI loans</t>
  </si>
  <si>
    <t>Celková zadluženost</t>
  </si>
  <si>
    <t>Total debt</t>
  </si>
  <si>
    <t>Principal</t>
  </si>
  <si>
    <t>Interest</t>
  </si>
  <si>
    <t>Splátky jistiny</t>
  </si>
  <si>
    <t>Splátky úroků</t>
  </si>
  <si>
    <t>Graf II.5.1</t>
  </si>
  <si>
    <t>Dluhová služba je rovnoměrně rozložena v jednotlivých letech</t>
  </si>
  <si>
    <t>2013-36</t>
  </si>
  <si>
    <t>Chart II.5.1</t>
  </si>
  <si>
    <t>Debt service is evenly distributed across the years</t>
  </si>
  <si>
    <t>V pasivech jsou na rozdíl od hrubé zadluženosti v přímých</t>
  </si>
  <si>
    <t>investicích kromě úvěrových operací zahrnuty i majetkové podíly</t>
  </si>
  <si>
    <t xml:space="preserve"> a v portfoliovýchinvesticích kromě dluhových cenných papírů</t>
  </si>
  <si>
    <t xml:space="preserve"> i majetkové cenné papíry.</t>
  </si>
  <si>
    <t>Stav devizových rezerv ČNB pokrývá čtyř měsíční dovoz zboží a služeb</t>
  </si>
  <si>
    <t>The CNB’s international reserves cover four months' worth of goods and services imports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</si>
</sst>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_______________)"/>
    <numFmt numFmtId="167" formatCode="0_)"/>
    <numFmt numFmtId="168" formatCode="d/m"/>
    <numFmt numFmtId="169" formatCode="0.0%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</numFmts>
  <fonts count="9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 CE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1" xfId="20" applyFont="1" applyBorder="1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20" applyFont="1">
      <alignment/>
      <protection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2" xfId="20" applyFont="1" applyBorder="1" applyAlignment="1">
      <alignment horizontal="center"/>
      <protection/>
    </xf>
    <xf numFmtId="0" fontId="0" fillId="0" borderId="3" xfId="20" applyFont="1" applyBorder="1" applyAlignment="1">
      <alignment horizontal="center"/>
      <protection/>
    </xf>
    <xf numFmtId="0" fontId="0" fillId="0" borderId="4" xfId="20" applyFont="1" applyBorder="1" applyAlignment="1">
      <alignment horizontal="center"/>
      <protection/>
    </xf>
    <xf numFmtId="0" fontId="0" fillId="0" borderId="4" xfId="20" applyFont="1" applyBorder="1">
      <alignment/>
      <protection/>
    </xf>
    <xf numFmtId="164" fontId="0" fillId="0" borderId="0" xfId="20" applyNumberFormat="1" applyFont="1" applyBorder="1">
      <alignment/>
      <protection/>
    </xf>
    <xf numFmtId="164" fontId="0" fillId="0" borderId="0" xfId="20" applyNumberFormat="1" applyFont="1">
      <alignment/>
      <protection/>
    </xf>
    <xf numFmtId="0" fontId="0" fillId="0" borderId="0" xfId="0" applyFont="1" applyFill="1" applyAlignment="1">
      <alignment/>
    </xf>
    <xf numFmtId="0" fontId="6" fillId="0" borderId="0" xfId="20" applyFont="1">
      <alignment/>
      <protection/>
    </xf>
    <xf numFmtId="0" fontId="0" fillId="0" borderId="4" xfId="0" applyBorder="1" applyAlignment="1">
      <alignment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65" fontId="0" fillId="0" borderId="7" xfId="0" applyNumberFormat="1" applyBorder="1" applyAlignment="1">
      <alignment/>
    </xf>
    <xf numFmtId="165" fontId="0" fillId="0" borderId="6" xfId="0" applyNumberFormat="1" applyBorder="1" applyAlignment="1">
      <alignment/>
    </xf>
    <xf numFmtId="0" fontId="0" fillId="0" borderId="0" xfId="20" applyFont="1" applyAlignment="1">
      <alignment horizontal="right"/>
      <protection/>
    </xf>
    <xf numFmtId="0" fontId="6" fillId="0" borderId="0" xfId="20" applyFont="1" applyAlignment="1">
      <alignment horizontal="center"/>
      <protection/>
    </xf>
    <xf numFmtId="164" fontId="1" fillId="0" borderId="0" xfId="20" applyNumberFormat="1" applyFont="1" applyAlignment="1">
      <alignment horizontal="center"/>
      <protection/>
    </xf>
    <xf numFmtId="164" fontId="1" fillId="0" borderId="0" xfId="20" applyNumberFormat="1" applyFont="1">
      <alignment/>
      <protection/>
    </xf>
    <xf numFmtId="164" fontId="4" fillId="0" borderId="0" xfId="20" applyNumberFormat="1" applyFont="1">
      <alignment/>
      <protection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164" fontId="0" fillId="0" borderId="0" xfId="20" applyNumberFormat="1" applyFont="1" applyFill="1">
      <alignment/>
      <protection/>
    </xf>
    <xf numFmtId="3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/>
    </xf>
    <xf numFmtId="0" fontId="0" fillId="0" borderId="1" xfId="0" applyBorder="1" applyAlignment="1">
      <alignment horizontal="left"/>
    </xf>
    <xf numFmtId="164" fontId="0" fillId="0" borderId="0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Border="1" applyAlignment="1">
      <alignment horizontal="left"/>
    </xf>
    <xf numFmtId="164" fontId="0" fillId="0" borderId="3" xfId="0" applyNumberFormat="1" applyBorder="1" applyAlignment="1">
      <alignment/>
    </xf>
    <xf numFmtId="164" fontId="1" fillId="0" borderId="0" xfId="20" applyNumberFormat="1" applyFont="1" applyBorder="1" applyAlignment="1">
      <alignment horizontal="center"/>
      <protection/>
    </xf>
    <xf numFmtId="164" fontId="0" fillId="0" borderId="0" xfId="0" applyNumberFormat="1" applyAlignment="1">
      <alignment/>
    </xf>
    <xf numFmtId="164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20" applyFont="1" applyAlignment="1">
      <alignment horizontal="left"/>
      <protection/>
    </xf>
    <xf numFmtId="0" fontId="0" fillId="0" borderId="0" xfId="0" applyFont="1" applyAlignment="1">
      <alignment horizontal="left"/>
    </xf>
    <xf numFmtId="165" fontId="0" fillId="0" borderId="0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5" fontId="0" fillId="0" borderId="2" xfId="20" applyNumberFormat="1" applyFont="1" applyBorder="1" applyAlignment="1">
      <alignment horizontal="right"/>
      <protection/>
    </xf>
    <xf numFmtId="165" fontId="0" fillId="0" borderId="4" xfId="0" applyNumberFormat="1" applyFont="1" applyBorder="1" applyAlignment="1">
      <alignment/>
    </xf>
    <xf numFmtId="166" fontId="0" fillId="0" borderId="0" xfId="20" applyNumberFormat="1" applyFont="1">
      <alignment/>
      <protection/>
    </xf>
    <xf numFmtId="0" fontId="5" fillId="0" borderId="8" xfId="20" applyFont="1" applyBorder="1" applyAlignment="1">
      <alignment/>
      <protection/>
    </xf>
    <xf numFmtId="164" fontId="5" fillId="0" borderId="8" xfId="20" applyNumberFormat="1" applyFont="1" applyBorder="1" applyAlignment="1">
      <alignment/>
      <protection/>
    </xf>
    <xf numFmtId="0" fontId="5" fillId="0" borderId="8" xfId="0" applyFont="1" applyBorder="1" applyAlignment="1">
      <alignment/>
    </xf>
    <xf numFmtId="164" fontId="5" fillId="0" borderId="8" xfId="0" applyNumberFormat="1" applyFont="1" applyBorder="1" applyAlignment="1">
      <alignment/>
    </xf>
    <xf numFmtId="0" fontId="5" fillId="0" borderId="0" xfId="20" applyFont="1" applyBorder="1" applyAlignment="1">
      <alignment/>
      <protection/>
    </xf>
    <xf numFmtId="0" fontId="5" fillId="0" borderId="0" xfId="20" applyFont="1" applyAlignment="1">
      <alignment/>
      <protection/>
    </xf>
    <xf numFmtId="0" fontId="5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left"/>
    </xf>
    <xf numFmtId="49" fontId="0" fillId="0" borderId="2" xfId="20" applyNumberFormat="1" applyFont="1" applyBorder="1" applyAlignment="1">
      <alignment horizontal="center"/>
      <protection/>
    </xf>
    <xf numFmtId="164" fontId="0" fillId="0" borderId="4" xfId="20" applyNumberFormat="1" applyFont="1" applyBorder="1" applyAlignment="1">
      <alignment horizontal="center"/>
      <protection/>
    </xf>
    <xf numFmtId="0" fontId="0" fillId="0" borderId="1" xfId="20" applyFont="1" applyBorder="1" applyAlignment="1">
      <alignment horizontal="left"/>
      <protection/>
    </xf>
    <xf numFmtId="164" fontId="0" fillId="0" borderId="0" xfId="20" applyNumberFormat="1" applyFont="1" applyBorder="1" applyAlignment="1">
      <alignment vertical="justify"/>
      <protection/>
    </xf>
    <xf numFmtId="164" fontId="0" fillId="0" borderId="5" xfId="20" applyNumberFormat="1" applyFont="1" applyBorder="1" applyAlignment="1">
      <alignment vertical="justify"/>
      <protection/>
    </xf>
    <xf numFmtId="164" fontId="0" fillId="0" borderId="1" xfId="20" applyNumberFormat="1" applyFont="1" applyBorder="1" applyAlignment="1">
      <alignment horizontal="left"/>
      <protection/>
    </xf>
    <xf numFmtId="164" fontId="0" fillId="0" borderId="1" xfId="20" applyNumberFormat="1" applyFont="1" applyBorder="1" applyAlignment="1">
      <alignment vertical="justify"/>
      <protection/>
    </xf>
    <xf numFmtId="0" fontId="0" fillId="0" borderId="0" xfId="20" applyFont="1" applyBorder="1" applyAlignment="1">
      <alignment horizontal="center"/>
      <protection/>
    </xf>
    <xf numFmtId="164" fontId="0" fillId="0" borderId="0" xfId="20" applyNumberFormat="1" applyFont="1" applyBorder="1" applyAlignment="1">
      <alignment horizontal="center" vertical="justify"/>
      <protection/>
    </xf>
    <xf numFmtId="0" fontId="0" fillId="0" borderId="0" xfId="20" applyFont="1" applyBorder="1">
      <alignment/>
      <protection/>
    </xf>
    <xf numFmtId="164" fontId="0" fillId="0" borderId="0" xfId="20" applyNumberFormat="1" applyFont="1" applyBorder="1" applyAlignment="1">
      <alignment horizontal="center"/>
      <protection/>
    </xf>
    <xf numFmtId="164" fontId="0" fillId="0" borderId="0" xfId="20" applyNumberFormat="1" applyFont="1" applyBorder="1" applyAlignment="1">
      <alignment horizontal="left"/>
      <protection/>
    </xf>
    <xf numFmtId="164" fontId="0" fillId="0" borderId="1" xfId="20" applyNumberFormat="1" applyFont="1" applyBorder="1" applyAlignment="1">
      <alignment horizontal="center"/>
      <protection/>
    </xf>
    <xf numFmtId="164" fontId="0" fillId="0" borderId="2" xfId="20" applyNumberFormat="1" applyFont="1" applyBorder="1" applyAlignment="1">
      <alignment horizontal="center"/>
      <protection/>
    </xf>
    <xf numFmtId="164" fontId="0" fillId="0" borderId="3" xfId="20" applyNumberFormat="1" applyFont="1" applyBorder="1" applyAlignment="1">
      <alignment horizontal="center"/>
      <protection/>
    </xf>
    <xf numFmtId="166" fontId="0" fillId="0" borderId="0" xfId="20" applyNumberFormat="1" applyFont="1" applyBorder="1">
      <alignment/>
      <protection/>
    </xf>
    <xf numFmtId="0" fontId="1" fillId="0" borderId="0" xfId="20" applyFont="1" applyFill="1" applyBorder="1">
      <alignment/>
      <protection/>
    </xf>
    <xf numFmtId="164" fontId="1" fillId="0" borderId="0" xfId="20" applyNumberFormat="1" applyFont="1" applyFill="1" applyBorder="1">
      <alignment/>
      <protection/>
    </xf>
    <xf numFmtId="0" fontId="1" fillId="0" borderId="0" xfId="20" applyFont="1" applyFill="1" applyBorder="1" applyAlignment="1">
      <alignment horizontal="right"/>
      <protection/>
    </xf>
    <xf numFmtId="0" fontId="1" fillId="0" borderId="0" xfId="20" applyFont="1" applyAlignment="1">
      <alignment horizontal="right"/>
      <protection/>
    </xf>
    <xf numFmtId="165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3" fontId="0" fillId="0" borderId="4" xfId="0" applyNumberFormat="1" applyBorder="1" applyAlignment="1">
      <alignment horizontal="center"/>
    </xf>
    <xf numFmtId="165" fontId="0" fillId="0" borderId="4" xfId="20" applyNumberFormat="1" applyFont="1" applyBorder="1" applyAlignment="1">
      <alignment horizontal="right"/>
      <protection/>
    </xf>
    <xf numFmtId="49" fontId="0" fillId="0" borderId="4" xfId="20" applyNumberFormat="1" applyFont="1" applyBorder="1" applyAlignment="1">
      <alignment horizontal="center"/>
      <protection/>
    </xf>
    <xf numFmtId="0" fontId="0" fillId="0" borderId="4" xfId="20" applyFont="1" applyBorder="1" applyAlignment="1">
      <alignment horizontal="left"/>
      <protection/>
    </xf>
    <xf numFmtId="169" fontId="0" fillId="0" borderId="2" xfId="20" applyNumberFormat="1" applyFont="1" applyBorder="1" applyAlignment="1">
      <alignment vertical="justify"/>
      <protection/>
    </xf>
    <xf numFmtId="169" fontId="0" fillId="0" borderId="4" xfId="20" applyNumberFormat="1" applyFont="1" applyBorder="1" applyAlignment="1">
      <alignment vertical="justify"/>
      <protection/>
    </xf>
    <xf numFmtId="164" fontId="0" fillId="0" borderId="4" xfId="20" applyNumberFormat="1" applyFont="1" applyBorder="1" applyAlignment="1">
      <alignment horizontal="left"/>
      <protection/>
    </xf>
    <xf numFmtId="164" fontId="0" fillId="0" borderId="9" xfId="20" applyNumberFormat="1" applyFont="1" applyBorder="1" applyAlignment="1">
      <alignment horizontal="center"/>
      <protection/>
    </xf>
    <xf numFmtId="164" fontId="0" fillId="0" borderId="10" xfId="20" applyNumberFormat="1" applyFont="1" applyBorder="1" applyAlignment="1">
      <alignment horizontal="center"/>
      <protection/>
    </xf>
    <xf numFmtId="0" fontId="0" fillId="0" borderId="0" xfId="20" applyFont="1" applyFill="1">
      <alignment/>
      <protection/>
    </xf>
    <xf numFmtId="0" fontId="1" fillId="0" borderId="0" xfId="20" applyFont="1" applyFill="1">
      <alignment/>
      <protection/>
    </xf>
    <xf numFmtId="0" fontId="0" fillId="0" borderId="0" xfId="20" applyFont="1" applyAlignment="1">
      <alignment horizontal="left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GRAFY_TABULKY strana 12 az 20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"/>
          <c:w val="0.987"/>
          <c:h val="0.91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II.5.1'!$B$2</c:f>
              <c:strCache>
                <c:ptCount val="1"/>
                <c:pt idx="0">
                  <c:v>Splátky jistiny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II.5.1'!$A$4:$A$8</c:f>
              <c:strCache/>
            </c:strRef>
          </c:cat>
          <c:val>
            <c:numRef>
              <c:f>'Graf II.5.1'!$B$4:$B$8</c:f>
              <c:numCache/>
            </c:numRef>
          </c:val>
        </c:ser>
        <c:ser>
          <c:idx val="1"/>
          <c:order val="1"/>
          <c:tx>
            <c:strRef>
              <c:f>'Graf II.5.1'!$C$2</c:f>
              <c:strCache>
                <c:ptCount val="1"/>
                <c:pt idx="0">
                  <c:v>Splátky úroků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II.5.1'!$A$4:$A$8</c:f>
              <c:strCache/>
            </c:strRef>
          </c:cat>
          <c:val>
            <c:numRef>
              <c:f>'Graf II.5.1'!$C$4:$C$8</c:f>
              <c:numCache/>
            </c:numRef>
          </c:val>
        </c:ser>
        <c:overlap val="100"/>
        <c:axId val="51923804"/>
        <c:axId val="38709933"/>
      </c:barChart>
      <c:catAx>
        <c:axId val="5192380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709933"/>
        <c:crosses val="autoZero"/>
        <c:auto val="1"/>
        <c:lblOffset val="100"/>
        <c:noMultiLvlLbl val="0"/>
      </c:catAx>
      <c:valAx>
        <c:axId val="38709933"/>
        <c:scaling>
          <c:orientation val="minMax"/>
          <c:max val="85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923804"/>
        <c:crossesAt val="1"/>
        <c:crossBetween val="between"/>
        <c:dispUnits/>
        <c:majorUnit val="100"/>
        <c:minorUnit val="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36575"/>
          <c:y val="0.9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"/>
          <c:w val="0.987"/>
          <c:h val="0.9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II.5.1'!$B$1</c:f>
              <c:strCache>
                <c:ptCount val="1"/>
                <c:pt idx="0">
                  <c:v>Principal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II.5.1'!$A$4:$A$8</c:f>
              <c:strCache/>
            </c:strRef>
          </c:cat>
          <c:val>
            <c:numRef>
              <c:f>'Graf II.5.1'!$B$4:$B$8</c:f>
              <c:numCache/>
            </c:numRef>
          </c:val>
        </c:ser>
        <c:ser>
          <c:idx val="1"/>
          <c:order val="1"/>
          <c:tx>
            <c:strRef>
              <c:f>'Graf II.5.1'!$C$1</c:f>
              <c:strCache>
                <c:ptCount val="1"/>
                <c:pt idx="0">
                  <c:v>Interest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II.5.1'!$A$4:$A$8</c:f>
              <c:strCache/>
            </c:strRef>
          </c:cat>
          <c:val>
            <c:numRef>
              <c:f>'Graf II.5.1'!$C$4:$C$8</c:f>
              <c:numCache/>
            </c:numRef>
          </c:val>
        </c:ser>
        <c:overlap val="100"/>
        <c:axId val="27874826"/>
        <c:axId val="65986819"/>
      </c:barChart>
      <c:catAx>
        <c:axId val="2787482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986819"/>
        <c:crosses val="autoZero"/>
        <c:auto val="1"/>
        <c:lblOffset val="100"/>
        <c:noMultiLvlLbl val="0"/>
      </c:catAx>
      <c:valAx>
        <c:axId val="65986819"/>
        <c:scaling>
          <c:orientation val="minMax"/>
          <c:max val="85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874826"/>
        <c:crossesAt val="1"/>
        <c:crossBetween val="between"/>
        <c:dispUnits/>
        <c:majorUnit val="100"/>
        <c:minorUnit val="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42675"/>
          <c:y val="0.91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1066800</xdr:colOff>
      <xdr:row>5</xdr:row>
      <xdr:rowOff>104775</xdr:rowOff>
    </xdr:from>
    <xdr:to>
      <xdr:col>11</xdr:col>
      <xdr:colOff>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3609975" y="1076325"/>
        <a:ext cx="43815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24</xdr:row>
      <xdr:rowOff>0</xdr:rowOff>
    </xdr:from>
    <xdr:to>
      <xdr:col>11</xdr:col>
      <xdr:colOff>0</xdr:colOff>
      <xdr:row>38</xdr:row>
      <xdr:rowOff>152400</xdr:rowOff>
    </xdr:to>
    <xdr:graphicFrame>
      <xdr:nvGraphicFramePr>
        <xdr:cNvPr id="2" name="Chart 2"/>
        <xdr:cNvGraphicFramePr/>
      </xdr:nvGraphicFramePr>
      <xdr:xfrm>
        <a:off x="3619500" y="4048125"/>
        <a:ext cx="43719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zprava%20grafy_tex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1 A.BÚ str1"/>
      <sheetName val="Gr2 A.FÚ str3"/>
      <sheetName val="Gr3 1.1.OB str7"/>
      <sheetName val="Gr4 1.1.OB str7"/>
      <sheetName val="Gr5 1.1.OB str7"/>
      <sheetName val="Gr6 1.1.1. saldoOB str8"/>
      <sheetName val="Gr7 1.1.2. HWWA str9"/>
      <sheetName val="Gr8 1.1.2. sm.rel. str10"/>
      <sheetName val="Gr9 1.1.4. siln.vozy str12"/>
      <sheetName val="Gr10 1.1.4. SITC7 str13"/>
      <sheetName val="Gr11 1.1.5. akt.zušť str15"/>
      <sheetName val="Gr12 1.1.5. dovoz str16"/>
      <sheetName val="Gr13 1.2. zahrCR str18"/>
      <sheetName val="Gr14 1.2. plat.karty str18"/>
      <sheetName val="Gr15a16 3.1.1.-2. PZI str22a23"/>
      <sheetName val="Gr17 4.rezervy str26 "/>
      <sheetName val="Gr18 5.3. dluh.služba str29"/>
    </sheetNames>
    <sheetDataSet>
      <sheetData sheetId="12">
        <row r="7">
          <cell r="B7">
            <v>45.4374</v>
          </cell>
          <cell r="C7">
            <v>15.3683</v>
          </cell>
        </row>
        <row r="8">
          <cell r="B8">
            <v>64.1703</v>
          </cell>
          <cell r="C8">
            <v>45.6056</v>
          </cell>
        </row>
        <row r="9">
          <cell r="B9">
            <v>76.3013</v>
          </cell>
          <cell r="C9">
            <v>43.3303</v>
          </cell>
        </row>
        <row r="10">
          <cell r="B10">
            <v>110.62</v>
          </cell>
          <cell r="C10">
            <v>80.17</v>
          </cell>
        </row>
        <row r="11">
          <cell r="B11">
            <v>115.7</v>
          </cell>
          <cell r="C11">
            <v>75.5</v>
          </cell>
        </row>
        <row r="12">
          <cell r="B12">
            <v>120</v>
          </cell>
          <cell r="C12">
            <v>60.3</v>
          </cell>
        </row>
        <row r="13">
          <cell r="B13">
            <v>105</v>
          </cell>
          <cell r="C13">
            <v>51</v>
          </cell>
        </row>
        <row r="14">
          <cell r="B14">
            <v>110.7</v>
          </cell>
          <cell r="C14">
            <v>48.5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A1" sqref="A1"/>
    </sheetView>
  </sheetViews>
  <sheetFormatPr defaultColWidth="9.140625" defaultRowHeight="16.5" customHeight="1"/>
  <cols>
    <col min="1" max="1" width="9.421875" style="2" customWidth="1"/>
    <col min="2" max="2" width="24.8515625" style="2" customWidth="1"/>
    <col min="3" max="5" width="8.7109375" style="2" customWidth="1"/>
    <col min="6" max="6" width="15.00390625" style="2" customWidth="1"/>
    <col min="7" max="7" width="34.8515625" style="2" customWidth="1"/>
    <col min="8" max="16384" width="9.140625" style="2" customWidth="1"/>
  </cols>
  <sheetData>
    <row r="1" ht="12.75" customHeight="1">
      <c r="A1" s="94"/>
    </row>
    <row r="2" spans="2:7" s="16" customFormat="1" ht="12.75" customHeight="1">
      <c r="B2" s="1" t="s">
        <v>9</v>
      </c>
      <c r="G2" s="4" t="s">
        <v>10</v>
      </c>
    </row>
    <row r="3" spans="2:7" s="16" customFormat="1" ht="12.75" customHeight="1">
      <c r="B3" s="96" t="s">
        <v>95</v>
      </c>
      <c r="C3" s="96"/>
      <c r="D3" s="96"/>
      <c r="E3" s="96"/>
      <c r="F3" s="96"/>
      <c r="G3" s="5" t="s">
        <v>96</v>
      </c>
    </row>
    <row r="4" spans="2:7" ht="12.75" customHeight="1">
      <c r="B4" s="2" t="s">
        <v>11</v>
      </c>
      <c r="G4" s="5" t="s">
        <v>12</v>
      </c>
    </row>
    <row r="5" spans="2:10" ht="15" customHeight="1">
      <c r="B5" s="17"/>
      <c r="C5" s="18">
        <v>2008</v>
      </c>
      <c r="D5" s="19">
        <v>2009</v>
      </c>
      <c r="E5" s="19" t="s">
        <v>2</v>
      </c>
      <c r="G5" s="17"/>
      <c r="H5" s="18">
        <v>2008</v>
      </c>
      <c r="I5" s="19">
        <v>2009</v>
      </c>
      <c r="J5" s="19" t="s">
        <v>2</v>
      </c>
    </row>
    <row r="6" spans="2:10" ht="15" customHeight="1">
      <c r="B6" s="20" t="s">
        <v>13</v>
      </c>
      <c r="C6" s="21">
        <v>716</v>
      </c>
      <c r="D6" s="83">
        <v>764.3</v>
      </c>
      <c r="E6" s="22">
        <f>+D6-C6</f>
        <v>48.299999999999955</v>
      </c>
      <c r="G6" s="20" t="s">
        <v>14</v>
      </c>
      <c r="H6" s="21">
        <v>716</v>
      </c>
      <c r="I6" s="83">
        <v>764.3</v>
      </c>
      <c r="J6" s="22">
        <f>+I6-H6</f>
        <v>48.299999999999955</v>
      </c>
    </row>
    <row r="7" spans="2:10" ht="15" customHeight="1">
      <c r="B7" s="23" t="s">
        <v>15</v>
      </c>
      <c r="C7" s="24">
        <v>3.7</v>
      </c>
      <c r="D7" s="25">
        <v>4</v>
      </c>
      <c r="E7" s="25">
        <f>+D7-C7</f>
        <v>0.2999999999999998</v>
      </c>
      <c r="G7" s="23" t="s">
        <v>16</v>
      </c>
      <c r="H7" s="24">
        <v>3.7</v>
      </c>
      <c r="I7" s="25">
        <v>4</v>
      </c>
      <c r="J7" s="25">
        <f>+I7-H7</f>
        <v>0.2999999999999998</v>
      </c>
    </row>
    <row r="8" ht="15" customHeight="1"/>
    <row r="9" ht="12.75" customHeight="1"/>
    <row r="10" ht="12.75" customHeight="1"/>
    <row r="11" ht="12.75" customHeight="1"/>
    <row r="12" ht="12.75" customHeight="1">
      <c r="B12" s="26"/>
    </row>
    <row r="13" ht="12.75" customHeight="1"/>
    <row r="14" spans="4:7" ht="12.75" customHeight="1">
      <c r="D14" s="16"/>
      <c r="E14" s="16"/>
      <c r="F14" s="16"/>
      <c r="G14" s="16"/>
    </row>
    <row r="15" spans="4:7" ht="12.75" customHeight="1">
      <c r="D15" s="27"/>
      <c r="E15" s="27"/>
      <c r="F15" s="27"/>
      <c r="G15" s="16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</sheetData>
  <mergeCells count="1">
    <mergeCell ref="B3:F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6" customWidth="1"/>
    <col min="2" max="2" width="26.7109375" style="6" customWidth="1"/>
    <col min="3" max="4" width="8.7109375" style="28" customWidth="1"/>
    <col min="5" max="5" width="10.57421875" style="29" customWidth="1"/>
    <col min="6" max="6" width="9.140625" style="29" customWidth="1"/>
    <col min="7" max="7" width="26.7109375" style="29" customWidth="1"/>
    <col min="8" max="10" width="9.140625" style="29" customWidth="1"/>
    <col min="11" max="16384" width="9.140625" style="6" customWidth="1"/>
  </cols>
  <sheetData>
    <row r="1" ht="12.75" customHeight="1">
      <c r="A1" s="95"/>
    </row>
    <row r="2" spans="2:10" ht="12.75" customHeight="1">
      <c r="B2" s="1" t="s">
        <v>17</v>
      </c>
      <c r="G2" s="30" t="s">
        <v>18</v>
      </c>
      <c r="H2" s="31"/>
      <c r="I2" s="31"/>
      <c r="J2" s="32"/>
    </row>
    <row r="3" spans="2:10" ht="12.75" customHeight="1">
      <c r="B3" s="2" t="s">
        <v>19</v>
      </c>
      <c r="G3" s="33" t="s">
        <v>20</v>
      </c>
      <c r="H3" s="31"/>
      <c r="I3" s="31"/>
      <c r="J3" s="32"/>
    </row>
    <row r="4" spans="2:10" ht="12.75" customHeight="1">
      <c r="B4" s="2" t="s">
        <v>0</v>
      </c>
      <c r="G4" s="14" t="s">
        <v>1</v>
      </c>
      <c r="H4" s="31"/>
      <c r="I4" s="31"/>
      <c r="J4" s="32"/>
    </row>
    <row r="5" spans="2:10" ht="12.75" customHeight="1">
      <c r="B5" s="17"/>
      <c r="C5" s="34">
        <v>2008</v>
      </c>
      <c r="D5" s="85">
        <v>2009</v>
      </c>
      <c r="E5" s="35" t="s">
        <v>2</v>
      </c>
      <c r="G5" s="36"/>
      <c r="H5" s="34">
        <v>2008</v>
      </c>
      <c r="I5" s="85">
        <v>2009</v>
      </c>
      <c r="J5" s="11" t="s">
        <v>21</v>
      </c>
    </row>
    <row r="6" spans="2:10" ht="12.75" customHeight="1">
      <c r="B6" s="37" t="s">
        <v>22</v>
      </c>
      <c r="C6" s="38">
        <v>2374.7</v>
      </c>
      <c r="D6" s="39">
        <v>2356.6</v>
      </c>
      <c r="E6" s="39">
        <f>+D6-C6</f>
        <v>-18.09999999999991</v>
      </c>
      <c r="G6" s="40" t="s">
        <v>23</v>
      </c>
      <c r="H6" s="38">
        <v>2374.7</v>
      </c>
      <c r="I6" s="39">
        <v>2356.6</v>
      </c>
      <c r="J6" s="39">
        <f>+I6-H6</f>
        <v>-18.09999999999991</v>
      </c>
    </row>
    <row r="7" spans="2:10" ht="12.75" customHeight="1">
      <c r="B7" s="20" t="s">
        <v>24</v>
      </c>
      <c r="C7" s="38">
        <v>3897.6</v>
      </c>
      <c r="D7" s="39">
        <v>3965.6</v>
      </c>
      <c r="E7" s="39">
        <f>+D7-C7</f>
        <v>68</v>
      </c>
      <c r="G7" s="39" t="s">
        <v>25</v>
      </c>
      <c r="H7" s="38">
        <v>3897.6</v>
      </c>
      <c r="I7" s="39">
        <v>3965.6</v>
      </c>
      <c r="J7" s="39">
        <f>+I7-H7</f>
        <v>68</v>
      </c>
    </row>
    <row r="8" spans="2:10" ht="12.75" customHeight="1">
      <c r="B8" s="17" t="s">
        <v>26</v>
      </c>
      <c r="C8" s="84">
        <f>+C6-C7</f>
        <v>-1522.9</v>
      </c>
      <c r="D8" s="36">
        <f>+D6-D7</f>
        <v>-1609</v>
      </c>
      <c r="E8" s="41">
        <f>+E6-E7</f>
        <v>-86.09999999999991</v>
      </c>
      <c r="G8" s="36" t="s">
        <v>27</v>
      </c>
      <c r="H8" s="84">
        <f>+H6-H7</f>
        <v>-1522.9</v>
      </c>
      <c r="I8" s="36">
        <f>+I6-I7</f>
        <v>-1609</v>
      </c>
      <c r="J8" s="41">
        <f>+J6-J7</f>
        <v>-86.09999999999991</v>
      </c>
    </row>
    <row r="9" spans="2:10" ht="12.75" customHeight="1">
      <c r="B9" s="6" t="s">
        <v>28</v>
      </c>
      <c r="C9" s="42"/>
      <c r="D9" s="42"/>
      <c r="E9" s="43"/>
      <c r="G9" s="32" t="s">
        <v>29</v>
      </c>
      <c r="H9" s="44"/>
      <c r="I9" s="44"/>
      <c r="J9" s="32"/>
    </row>
    <row r="10" spans="2:10" ht="12.75" customHeight="1">
      <c r="B10" s="6" t="s">
        <v>91</v>
      </c>
      <c r="G10" s="32" t="s">
        <v>31</v>
      </c>
      <c r="H10" s="31"/>
      <c r="I10" s="31"/>
      <c r="J10" s="32"/>
    </row>
    <row r="11" spans="2:10" ht="12.75" customHeight="1">
      <c r="B11" s="6" t="s">
        <v>92</v>
      </c>
      <c r="G11" s="32" t="s">
        <v>33</v>
      </c>
      <c r="H11" s="31"/>
      <c r="I11" s="31"/>
      <c r="J11" s="32"/>
    </row>
    <row r="12" spans="2:10" ht="12.75" customHeight="1">
      <c r="B12" s="6" t="s">
        <v>93</v>
      </c>
      <c r="G12" s="32" t="s">
        <v>34</v>
      </c>
      <c r="H12" s="31"/>
      <c r="I12" s="31"/>
      <c r="J12" s="32"/>
    </row>
    <row r="13" ht="12.75" customHeight="1">
      <c r="B13" s="6" t="s">
        <v>94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2" customWidth="1"/>
    <col min="2" max="2" width="27.7109375" style="2" customWidth="1"/>
    <col min="3" max="5" width="9.7109375" style="2" customWidth="1"/>
    <col min="6" max="6" width="9.421875" style="2" customWidth="1"/>
    <col min="7" max="7" width="27.7109375" style="2" customWidth="1"/>
    <col min="8" max="16384" width="9.140625" style="2" customWidth="1"/>
  </cols>
  <sheetData>
    <row r="1" ht="12.75" customHeight="1">
      <c r="A1" s="94"/>
    </row>
    <row r="2" spans="2:10" ht="12.75" customHeight="1">
      <c r="B2" s="1" t="s">
        <v>35</v>
      </c>
      <c r="G2" s="4" t="s">
        <v>36</v>
      </c>
      <c r="H2" s="5"/>
      <c r="I2" s="5"/>
      <c r="J2" s="5"/>
    </row>
    <row r="3" spans="2:10" s="16" customFormat="1" ht="12.75" customHeight="1">
      <c r="B3" s="2" t="s">
        <v>37</v>
      </c>
      <c r="G3" s="5" t="s">
        <v>38</v>
      </c>
      <c r="H3" s="45"/>
      <c r="I3" s="45"/>
      <c r="J3" s="45"/>
    </row>
    <row r="4" spans="2:10" ht="12.75" customHeight="1">
      <c r="B4" s="46" t="s">
        <v>0</v>
      </c>
      <c r="G4" s="47" t="s">
        <v>1</v>
      </c>
      <c r="H4" s="5"/>
      <c r="I4" s="5"/>
      <c r="J4" s="5"/>
    </row>
    <row r="5" spans="2:10" ht="12.75" customHeight="1">
      <c r="B5" s="12"/>
      <c r="C5" s="9">
        <v>2008</v>
      </c>
      <c r="D5" s="11">
        <v>2009</v>
      </c>
      <c r="E5" s="11" t="s">
        <v>2</v>
      </c>
      <c r="G5" s="12"/>
      <c r="H5" s="9">
        <v>2008</v>
      </c>
      <c r="I5" s="11">
        <v>2009</v>
      </c>
      <c r="J5" s="11" t="s">
        <v>2</v>
      </c>
    </row>
    <row r="6" spans="2:10" ht="12.75" customHeight="1">
      <c r="B6" s="3" t="s">
        <v>3</v>
      </c>
      <c r="C6" s="48">
        <f>242.4-2189.5</f>
        <v>-1947.1</v>
      </c>
      <c r="D6" s="49">
        <f>263.5-2239.3</f>
        <v>-1975.8000000000002</v>
      </c>
      <c r="E6" s="49">
        <f>+D6-C6</f>
        <v>-28.700000000000273</v>
      </c>
      <c r="G6" s="3" t="s">
        <v>4</v>
      </c>
      <c r="H6" s="48">
        <f>242.4-2189.5</f>
        <v>-1947.1</v>
      </c>
      <c r="I6" s="49">
        <f>263.5-2239.3</f>
        <v>-1975.8000000000002</v>
      </c>
      <c r="J6" s="49">
        <f>+I6-H6</f>
        <v>-28.700000000000273</v>
      </c>
    </row>
    <row r="7" spans="2:10" ht="12.75" customHeight="1">
      <c r="B7" s="3" t="s">
        <v>5</v>
      </c>
      <c r="C7" s="48">
        <f>505.1-508.1</f>
        <v>-3</v>
      </c>
      <c r="D7" s="49">
        <f>491.9-653.4</f>
        <v>-161.5</v>
      </c>
      <c r="E7" s="49">
        <f aca="true" t="shared" si="0" ref="E7:E13">+D7-C7</f>
        <v>-158.5</v>
      </c>
      <c r="G7" s="3" t="s">
        <v>6</v>
      </c>
      <c r="H7" s="48">
        <f>505.1-508.1</f>
        <v>-3</v>
      </c>
      <c r="I7" s="49">
        <f>491.9-653.4</f>
        <v>-161.5</v>
      </c>
      <c r="J7" s="49">
        <f aca="true" t="shared" si="1" ref="J7:J13">+I7-H7</f>
        <v>-158.5</v>
      </c>
    </row>
    <row r="8" spans="2:10" ht="12.75" customHeight="1">
      <c r="B8" s="3" t="s">
        <v>7</v>
      </c>
      <c r="C8" s="48">
        <f>158.4-159.9</f>
        <v>-1.5</v>
      </c>
      <c r="D8" s="49">
        <f>117.9-113.4</f>
        <v>4.5</v>
      </c>
      <c r="E8" s="49">
        <f t="shared" si="0"/>
        <v>6</v>
      </c>
      <c r="G8" s="3" t="s">
        <v>8</v>
      </c>
      <c r="H8" s="48">
        <f>158.4-159.9</f>
        <v>-1.5</v>
      </c>
      <c r="I8" s="49">
        <f>117.9-113.4</f>
        <v>4.5</v>
      </c>
      <c r="J8" s="49">
        <f t="shared" si="1"/>
        <v>6</v>
      </c>
    </row>
    <row r="9" spans="2:10" ht="12.75" customHeight="1">
      <c r="B9" s="3" t="s">
        <v>39</v>
      </c>
      <c r="C9" s="48">
        <f>716+3.2+0.1-1.7</f>
        <v>717.6</v>
      </c>
      <c r="D9" s="49">
        <f>3.2+0.1+764.3-3.7</f>
        <v>763.8999999999999</v>
      </c>
      <c r="E9" s="49">
        <f t="shared" si="0"/>
        <v>46.29999999999984</v>
      </c>
      <c r="G9" s="3" t="s">
        <v>40</v>
      </c>
      <c r="H9" s="48">
        <f>716+3.2+0.1-1.7</f>
        <v>717.6</v>
      </c>
      <c r="I9" s="49">
        <f>3.2+0.1+764.3-3.7</f>
        <v>763.8999999999999</v>
      </c>
      <c r="J9" s="49">
        <f t="shared" si="1"/>
        <v>46.29999999999984</v>
      </c>
    </row>
    <row r="10" spans="2:10" ht="12.75" customHeight="1">
      <c r="B10" s="3" t="s">
        <v>41</v>
      </c>
      <c r="C10" s="48">
        <f>200.7+295.5-120.8-332.8</f>
        <v>42.599999999999966</v>
      </c>
      <c r="D10" s="49">
        <f>170.7+275.9-103.9-267</f>
        <v>75.69999999999993</v>
      </c>
      <c r="E10" s="49">
        <f t="shared" si="0"/>
        <v>33.099999999999966</v>
      </c>
      <c r="G10" s="3" t="s">
        <v>42</v>
      </c>
      <c r="H10" s="48">
        <f>200.7+295.5-120.8-332.8</f>
        <v>42.599999999999966</v>
      </c>
      <c r="I10" s="49">
        <f>170.7+275.9-103.9-267</f>
        <v>75.69999999999993</v>
      </c>
      <c r="J10" s="49">
        <f t="shared" si="1"/>
        <v>33.099999999999966</v>
      </c>
    </row>
    <row r="11" spans="2:10" ht="12.75" customHeight="1">
      <c r="B11" s="3" t="s">
        <v>43</v>
      </c>
      <c r="C11" s="48">
        <f>31.5+0-73.9</f>
        <v>-42.400000000000006</v>
      </c>
      <c r="D11" s="49">
        <f>30.8+0-84.8-0</f>
        <v>-54</v>
      </c>
      <c r="E11" s="49">
        <f t="shared" si="0"/>
        <v>-11.599999999999994</v>
      </c>
      <c r="G11" s="3" t="s">
        <v>44</v>
      </c>
      <c r="H11" s="48">
        <f>31.5+0-73.9</f>
        <v>-42.400000000000006</v>
      </c>
      <c r="I11" s="49">
        <f>30.8+0-84.8-0</f>
        <v>-54</v>
      </c>
      <c r="J11" s="49">
        <f t="shared" si="1"/>
        <v>-11.599999999999994</v>
      </c>
    </row>
    <row r="12" spans="2:10" ht="12.75" customHeight="1">
      <c r="B12" s="3" t="s">
        <v>45</v>
      </c>
      <c r="C12" s="48">
        <f>4.1+217.7-341.4-169.5</f>
        <v>-289.1</v>
      </c>
      <c r="D12" s="49">
        <f>3.2+235-332.3-167.7</f>
        <v>-261.8</v>
      </c>
      <c r="E12" s="49">
        <f t="shared" si="0"/>
        <v>27.30000000000001</v>
      </c>
      <c r="G12" s="3" t="s">
        <v>46</v>
      </c>
      <c r="H12" s="48">
        <f>4.1+217.7-341.4-169.5</f>
        <v>-289.1</v>
      </c>
      <c r="I12" s="49">
        <f>3.2+235-332.3-167.7</f>
        <v>-261.8</v>
      </c>
      <c r="J12" s="49">
        <f t="shared" si="1"/>
        <v>27.30000000000001</v>
      </c>
    </row>
    <row r="13" spans="2:10" ht="12.75" customHeight="1">
      <c r="B13" s="12" t="s">
        <v>47</v>
      </c>
      <c r="C13" s="50">
        <f>SUM(C6:C12)</f>
        <v>-1522.9</v>
      </c>
      <c r="D13" s="86">
        <f>SUM(D6:D12)</f>
        <v>-1609.0000000000002</v>
      </c>
      <c r="E13" s="51">
        <f t="shared" si="0"/>
        <v>-86.10000000000014</v>
      </c>
      <c r="F13" s="52"/>
      <c r="G13" s="12" t="s">
        <v>27</v>
      </c>
      <c r="H13" s="50">
        <f>SUM(H6:H12)</f>
        <v>-1522.9</v>
      </c>
      <c r="I13" s="86">
        <f>SUM(I6:I12)</f>
        <v>-1609.0000000000002</v>
      </c>
      <c r="J13" s="51">
        <f t="shared" si="1"/>
        <v>-86.10000000000014</v>
      </c>
    </row>
    <row r="14" spans="2:10" ht="12.75" customHeight="1">
      <c r="B14" s="53" t="s">
        <v>28</v>
      </c>
      <c r="C14" s="53"/>
      <c r="D14" s="53"/>
      <c r="E14" s="54"/>
      <c r="G14" s="8" t="s">
        <v>29</v>
      </c>
      <c r="H14" s="55"/>
      <c r="I14" s="55"/>
      <c r="J14" s="56"/>
    </row>
    <row r="15" spans="2:10" ht="12.75" customHeight="1">
      <c r="B15" s="57" t="s">
        <v>30</v>
      </c>
      <c r="C15" s="58"/>
      <c r="D15" s="58"/>
      <c r="E15" s="58"/>
      <c r="G15" s="8" t="s">
        <v>31</v>
      </c>
      <c r="H15" s="59"/>
      <c r="I15" s="59"/>
      <c r="J15" s="59"/>
    </row>
    <row r="16" spans="2:10" ht="12.75" customHeight="1">
      <c r="B16" s="57" t="s">
        <v>32</v>
      </c>
      <c r="C16" s="58"/>
      <c r="D16" s="58"/>
      <c r="E16" s="58"/>
      <c r="G16" s="8" t="s">
        <v>33</v>
      </c>
      <c r="H16" s="59"/>
      <c r="I16" s="59"/>
      <c r="J16" s="59"/>
    </row>
    <row r="17" spans="2:10" ht="12.75" customHeight="1">
      <c r="B17" s="57" t="s">
        <v>48</v>
      </c>
      <c r="G17" s="8" t="s">
        <v>34</v>
      </c>
      <c r="H17" s="5"/>
      <c r="I17" s="5"/>
      <c r="J17" s="5"/>
    </row>
  </sheetData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2" customWidth="1"/>
    <col min="2" max="2" width="27.8515625" style="2" customWidth="1"/>
    <col min="3" max="5" width="7.00390625" style="14" customWidth="1"/>
    <col min="6" max="6" width="12.140625" style="14" bestFit="1" customWidth="1"/>
    <col min="7" max="7" width="22.00390625" style="14" customWidth="1"/>
    <col min="8" max="10" width="8.140625" style="14" customWidth="1"/>
    <col min="11" max="16384" width="9.140625" style="2" customWidth="1"/>
  </cols>
  <sheetData>
    <row r="1" ht="12.75" customHeight="1">
      <c r="A1" s="94"/>
    </row>
    <row r="2" spans="2:10" ht="12.75" customHeight="1">
      <c r="B2" s="1" t="s">
        <v>49</v>
      </c>
      <c r="G2" s="60" t="s">
        <v>50</v>
      </c>
      <c r="H2" s="61"/>
      <c r="I2" s="61"/>
      <c r="J2" s="61"/>
    </row>
    <row r="3" spans="2:10" ht="12.75" customHeight="1">
      <c r="B3" s="2" t="s">
        <v>51</v>
      </c>
      <c r="G3" s="61" t="s">
        <v>52</v>
      </c>
      <c r="H3" s="61"/>
      <c r="I3" s="61"/>
      <c r="J3" s="61"/>
    </row>
    <row r="4" spans="2:10" ht="12.75" customHeight="1">
      <c r="B4" s="46" t="s">
        <v>0</v>
      </c>
      <c r="G4" s="62" t="s">
        <v>1</v>
      </c>
      <c r="H4" s="61"/>
      <c r="I4" s="61"/>
      <c r="J4" s="61"/>
    </row>
    <row r="5" spans="2:10" ht="12.75" customHeight="1">
      <c r="B5" s="11"/>
      <c r="C5" s="63">
        <v>2008</v>
      </c>
      <c r="D5" s="87" t="s">
        <v>53</v>
      </c>
      <c r="E5" s="64" t="s">
        <v>2</v>
      </c>
      <c r="G5" s="64"/>
      <c r="H5" s="63">
        <v>2008</v>
      </c>
      <c r="I5" s="87" t="s">
        <v>53</v>
      </c>
      <c r="J5" s="64" t="s">
        <v>21</v>
      </c>
    </row>
    <row r="6" spans="2:10" ht="12.75" customHeight="1">
      <c r="B6" s="65" t="s">
        <v>54</v>
      </c>
      <c r="C6" s="66">
        <f>+C7+C8</f>
        <v>1607.4</v>
      </c>
      <c r="D6" s="69">
        <f>+D7+D8</f>
        <v>1589.7</v>
      </c>
      <c r="E6" s="67">
        <f>+E7+E8</f>
        <v>-17.699999999999932</v>
      </c>
      <c r="G6" s="68" t="s">
        <v>55</v>
      </c>
      <c r="H6" s="66">
        <f>+H7+H8</f>
        <v>1607.4</v>
      </c>
      <c r="I6" s="69">
        <f>+I7+I8</f>
        <v>1589.7</v>
      </c>
      <c r="J6" s="67">
        <f>+J7+J8</f>
        <v>-17.699999999999932</v>
      </c>
    </row>
    <row r="7" spans="2:10" ht="12.75" customHeight="1">
      <c r="B7" s="65" t="s">
        <v>56</v>
      </c>
      <c r="C7" s="66">
        <v>504.6</v>
      </c>
      <c r="D7" s="69">
        <v>416.5</v>
      </c>
      <c r="E7" s="69">
        <f>+D7-C7</f>
        <v>-88.10000000000002</v>
      </c>
      <c r="G7" s="68" t="s">
        <v>57</v>
      </c>
      <c r="H7" s="66">
        <v>504.6</v>
      </c>
      <c r="I7" s="69">
        <v>416.5</v>
      </c>
      <c r="J7" s="69">
        <f>+I7-H7</f>
        <v>-88.10000000000002</v>
      </c>
    </row>
    <row r="8" spans="2:10" ht="12.75" customHeight="1">
      <c r="B8" s="65" t="s">
        <v>58</v>
      </c>
      <c r="C8" s="66">
        <v>1102.8</v>
      </c>
      <c r="D8" s="69">
        <v>1173.2</v>
      </c>
      <c r="E8" s="69">
        <f>+D8-C8</f>
        <v>70.40000000000009</v>
      </c>
      <c r="G8" s="68" t="s">
        <v>59</v>
      </c>
      <c r="H8" s="66">
        <v>1102.8</v>
      </c>
      <c r="I8" s="69">
        <v>1173.2</v>
      </c>
      <c r="J8" s="69">
        <f>+I8-H8</f>
        <v>70.40000000000009</v>
      </c>
    </row>
    <row r="9" spans="2:10" ht="12.75" customHeight="1">
      <c r="B9" s="88" t="s">
        <v>60</v>
      </c>
      <c r="C9" s="89">
        <f>+C7/C6</f>
        <v>0.3139231056364315</v>
      </c>
      <c r="D9" s="90">
        <f>+D7/D6</f>
        <v>0.2619991193306913</v>
      </c>
      <c r="E9" s="90">
        <f>+D9-C9</f>
        <v>-0.05192398630574019</v>
      </c>
      <c r="G9" s="91" t="s">
        <v>61</v>
      </c>
      <c r="H9" s="89">
        <f>+H7/H6</f>
        <v>0.3139231056364315</v>
      </c>
      <c r="I9" s="90">
        <f>+I7/I6</f>
        <v>0.2619991193306913</v>
      </c>
      <c r="J9" s="90">
        <f>+I9-H9</f>
        <v>-0.05192398630574019</v>
      </c>
    </row>
    <row r="10" spans="2:5" ht="12.75" customHeight="1">
      <c r="B10" s="70"/>
      <c r="C10" s="71"/>
      <c r="D10" s="71"/>
      <c r="E10" s="71"/>
    </row>
    <row r="11" spans="2:5" ht="12.75" customHeight="1">
      <c r="B11" s="72"/>
      <c r="C11" s="13"/>
      <c r="D11" s="13"/>
      <c r="E11" s="13"/>
    </row>
    <row r="12" spans="2:5" ht="12.75" customHeight="1">
      <c r="B12" s="72"/>
      <c r="C12" s="13"/>
      <c r="D12" s="13"/>
      <c r="E12" s="13"/>
    </row>
    <row r="13" spans="2:4" ht="12.75" customHeight="1">
      <c r="B13" s="72"/>
      <c r="C13" s="13"/>
      <c r="D13" s="13"/>
    </row>
    <row r="14" spans="5:8" ht="12.75" customHeight="1">
      <c r="E14" s="73"/>
      <c r="F14" s="73"/>
      <c r="G14" s="73"/>
      <c r="H14" s="73"/>
    </row>
    <row r="15" spans="5:8" ht="12.75" customHeight="1">
      <c r="E15" s="74"/>
      <c r="F15" s="66"/>
      <c r="G15" s="66"/>
      <c r="H15" s="66"/>
    </row>
    <row r="16" spans="5:8" ht="12.75" customHeight="1">
      <c r="E16" s="74"/>
      <c r="F16" s="66"/>
      <c r="G16" s="66"/>
      <c r="H16" s="66"/>
    </row>
    <row r="17" spans="5:8" ht="12.75" customHeight="1">
      <c r="E17" s="74"/>
      <c r="F17" s="66"/>
      <c r="G17" s="66"/>
      <c r="H17" s="66"/>
    </row>
    <row r="18" spans="5:8" ht="12.75" customHeight="1">
      <c r="E18" s="74"/>
      <c r="F18" s="66"/>
      <c r="G18" s="66"/>
      <c r="H18" s="66"/>
    </row>
  </sheetData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2" customWidth="1"/>
    <col min="2" max="2" width="28.7109375" style="2" customWidth="1"/>
    <col min="3" max="5" width="7.28125" style="2" customWidth="1"/>
    <col min="6" max="6" width="20.140625" style="2" customWidth="1"/>
    <col min="7" max="7" width="29.00390625" style="2" customWidth="1"/>
    <col min="8" max="16384" width="9.140625" style="2" customWidth="1"/>
  </cols>
  <sheetData>
    <row r="1" ht="12.75" customHeight="1">
      <c r="A1" s="94"/>
    </row>
    <row r="2" spans="2:7" ht="12.75" customHeight="1">
      <c r="B2" s="1" t="s">
        <v>62</v>
      </c>
      <c r="G2" s="4" t="s">
        <v>63</v>
      </c>
    </row>
    <row r="3" spans="2:7" s="16" customFormat="1" ht="12.75" customHeight="1">
      <c r="B3" s="2" t="s">
        <v>64</v>
      </c>
      <c r="G3" s="15" t="s">
        <v>65</v>
      </c>
    </row>
    <row r="4" spans="2:7" s="16" customFormat="1" ht="12.75" customHeight="1">
      <c r="B4" s="46" t="s">
        <v>0</v>
      </c>
      <c r="G4" s="47" t="s">
        <v>1</v>
      </c>
    </row>
    <row r="5" spans="2:10" ht="12.75" customHeight="1">
      <c r="B5" s="12"/>
      <c r="C5" s="9">
        <v>2008</v>
      </c>
      <c r="D5" s="11">
        <v>2009</v>
      </c>
      <c r="E5" s="10" t="s">
        <v>2</v>
      </c>
      <c r="G5" s="12"/>
      <c r="H5" s="9">
        <v>2008</v>
      </c>
      <c r="I5" s="11">
        <v>2009</v>
      </c>
      <c r="J5" s="10" t="s">
        <v>21</v>
      </c>
    </row>
    <row r="6" spans="2:10" ht="12.75" customHeight="1">
      <c r="B6" s="3" t="s">
        <v>66</v>
      </c>
      <c r="C6" s="73">
        <f>2.8+2.6+0.1</f>
        <v>5.5</v>
      </c>
      <c r="D6" s="75">
        <f>4.8+0.5+0.3</f>
        <v>5.6</v>
      </c>
      <c r="E6" s="92">
        <f>+D6-C6</f>
        <v>0.09999999999999964</v>
      </c>
      <c r="G6" s="3" t="s">
        <v>67</v>
      </c>
      <c r="H6" s="73">
        <f>2.8+2.6+0.1</f>
        <v>5.5</v>
      </c>
      <c r="I6" s="75">
        <f>4.8+0.5+0.3</f>
        <v>5.6</v>
      </c>
      <c r="J6" s="93">
        <f>+I6-H6</f>
        <v>0.09999999999999964</v>
      </c>
    </row>
    <row r="7" spans="2:10" ht="12.75" customHeight="1">
      <c r="B7" s="3" t="s">
        <v>68</v>
      </c>
      <c r="C7" s="73">
        <f>218.8+26.2+77.9</f>
        <v>322.9</v>
      </c>
      <c r="D7" s="75">
        <f>274.5+38.9+124.7</f>
        <v>438.09999999999997</v>
      </c>
      <c r="E7" s="93">
        <f aca="true" t="shared" si="0" ref="E7:E12">+D7-C7</f>
        <v>115.19999999999999</v>
      </c>
      <c r="G7" s="3" t="s">
        <v>69</v>
      </c>
      <c r="H7" s="73">
        <f>218.8+26.2+77.9</f>
        <v>322.9</v>
      </c>
      <c r="I7" s="75">
        <f>274.5+38.9+124.7</f>
        <v>438.09999999999997</v>
      </c>
      <c r="J7" s="93">
        <f aca="true" t="shared" si="1" ref="J7:J12">+I7-H7</f>
        <v>115.19999999999999</v>
      </c>
    </row>
    <row r="8" spans="2:10" ht="12.75" customHeight="1">
      <c r="B8" s="3" t="s">
        <v>70</v>
      </c>
      <c r="C8" s="73">
        <f>66.6+48.6+94.6+77.7+319.3</f>
        <v>606.8</v>
      </c>
      <c r="D8" s="75">
        <f>79+20.5+86+69.7+318.2</f>
        <v>573.4</v>
      </c>
      <c r="E8" s="93">
        <f t="shared" si="0"/>
        <v>-33.39999999999998</v>
      </c>
      <c r="G8" s="3" t="s">
        <v>71</v>
      </c>
      <c r="H8" s="73">
        <f>66.6+48.6+94.6+77.7+319.3</f>
        <v>606.8</v>
      </c>
      <c r="I8" s="75">
        <f>79+20.5+86+69.7+318.2</f>
        <v>573.4</v>
      </c>
      <c r="J8" s="93">
        <f t="shared" si="1"/>
        <v>-33.39999999999998</v>
      </c>
    </row>
    <row r="9" spans="2:10" ht="12.75" customHeight="1">
      <c r="B9" s="3" t="s">
        <v>72</v>
      </c>
      <c r="C9" s="73">
        <f>1.8+268.3+25.7</f>
        <v>295.8</v>
      </c>
      <c r="D9" s="75">
        <f>3.7+229.9+17</f>
        <v>250.6</v>
      </c>
      <c r="E9" s="93">
        <f t="shared" si="0"/>
        <v>-45.20000000000002</v>
      </c>
      <c r="G9" s="3" t="s">
        <v>73</v>
      </c>
      <c r="H9" s="73">
        <f>1.8+268.3+25.7</f>
        <v>295.8</v>
      </c>
      <c r="I9" s="75">
        <f>3.7+229.9+17</f>
        <v>250.6</v>
      </c>
      <c r="J9" s="93">
        <f t="shared" si="1"/>
        <v>-45.20000000000002</v>
      </c>
    </row>
    <row r="10" spans="2:10" ht="12.75" customHeight="1">
      <c r="B10" s="3" t="s">
        <v>74</v>
      </c>
      <c r="C10" s="73">
        <f>7.2+91.8+15.6</f>
        <v>114.6</v>
      </c>
      <c r="D10" s="75">
        <f>5.7+98+11.7</f>
        <v>115.4</v>
      </c>
      <c r="E10" s="93">
        <f t="shared" si="0"/>
        <v>0.8000000000000114</v>
      </c>
      <c r="G10" s="3" t="s">
        <v>75</v>
      </c>
      <c r="H10" s="73">
        <f>7.2+91.8+15.6</f>
        <v>114.6</v>
      </c>
      <c r="I10" s="75">
        <f>5.7+98+11.7</f>
        <v>115.4</v>
      </c>
      <c r="J10" s="93">
        <f t="shared" si="1"/>
        <v>0.8000000000000114</v>
      </c>
    </row>
    <row r="11" spans="2:10" ht="12.75" customHeight="1">
      <c r="B11" s="3" t="s">
        <v>76</v>
      </c>
      <c r="C11" s="73">
        <f>15.9+0.4+6.5</f>
        <v>22.8</v>
      </c>
      <c r="D11" s="75">
        <f>16.7+0.8+2.6</f>
        <v>20.1</v>
      </c>
      <c r="E11" s="93">
        <f t="shared" si="0"/>
        <v>-2.6999999999999993</v>
      </c>
      <c r="G11" s="3" t="s">
        <v>77</v>
      </c>
      <c r="H11" s="73">
        <f>15.9+0.4+6.5</f>
        <v>22.8</v>
      </c>
      <c r="I11" s="75">
        <f>16.7+0.8+2.6</f>
        <v>20.1</v>
      </c>
      <c r="J11" s="93">
        <f t="shared" si="1"/>
        <v>-2.6999999999999993</v>
      </c>
    </row>
    <row r="12" spans="2:10" ht="12.75" customHeight="1">
      <c r="B12" s="3" t="s">
        <v>78</v>
      </c>
      <c r="C12" s="73">
        <v>239</v>
      </c>
      <c r="D12" s="75">
        <v>186.5</v>
      </c>
      <c r="E12" s="93">
        <f t="shared" si="0"/>
        <v>-52.5</v>
      </c>
      <c r="G12" s="3" t="s">
        <v>79</v>
      </c>
      <c r="H12" s="73">
        <v>239</v>
      </c>
      <c r="I12" s="75">
        <v>186.5</v>
      </c>
      <c r="J12" s="93">
        <f t="shared" si="1"/>
        <v>-52.5</v>
      </c>
    </row>
    <row r="13" spans="2:10" ht="12.75" customHeight="1">
      <c r="B13" s="12" t="s">
        <v>80</v>
      </c>
      <c r="C13" s="76">
        <f>SUM(C6:C12)</f>
        <v>1607.3999999999999</v>
      </c>
      <c r="D13" s="64">
        <f>SUM(D6:D12)</f>
        <v>1589.6999999999998</v>
      </c>
      <c r="E13" s="77">
        <f>SUM(E6:E12)</f>
        <v>-17.700000000000003</v>
      </c>
      <c r="G13" s="12" t="s">
        <v>81</v>
      </c>
      <c r="H13" s="76">
        <f>SUM(H6:H12)</f>
        <v>1607.3999999999999</v>
      </c>
      <c r="I13" s="64">
        <f>SUM(I6:I12)</f>
        <v>1589.6999999999998</v>
      </c>
      <c r="J13" s="77">
        <f>SUM(J6:J12)</f>
        <v>-17.700000000000003</v>
      </c>
    </row>
    <row r="15" ht="12.75" customHeight="1">
      <c r="C15" s="78"/>
    </row>
    <row r="16" spans="3:4" ht="12.75" customHeight="1">
      <c r="C16" s="14"/>
      <c r="D16" s="14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2" width="10.57421875" style="6" customWidth="1"/>
    <col min="3" max="3" width="18.421875" style="6" customWidth="1"/>
    <col min="4" max="4" width="16.140625" style="6" customWidth="1"/>
    <col min="5" max="9" width="9.140625" style="6" customWidth="1"/>
    <col min="10" max="10" width="10.7109375" style="6" customWidth="1"/>
    <col min="11" max="16384" width="9.140625" style="6" customWidth="1"/>
  </cols>
  <sheetData>
    <row r="1" spans="1:10" ht="12.75">
      <c r="A1" s="79"/>
      <c r="B1" s="7" t="s">
        <v>82</v>
      </c>
      <c r="C1" s="7" t="s">
        <v>83</v>
      </c>
      <c r="D1" s="79"/>
      <c r="E1" s="79"/>
      <c r="F1" s="79"/>
      <c r="G1" s="79"/>
      <c r="H1" s="79"/>
      <c r="I1" s="79"/>
      <c r="J1" s="79"/>
    </row>
    <row r="2" spans="1:10" ht="25.5">
      <c r="A2" s="79"/>
      <c r="B2" s="7" t="s">
        <v>84</v>
      </c>
      <c r="C2" s="7" t="s">
        <v>85</v>
      </c>
      <c r="D2" s="79"/>
      <c r="F2" s="79"/>
      <c r="G2" s="79"/>
      <c r="H2" s="79"/>
      <c r="I2" s="79"/>
      <c r="J2" s="79"/>
    </row>
    <row r="3" spans="1:10" ht="12.75">
      <c r="A3" s="79"/>
      <c r="B3" s="80"/>
      <c r="C3" s="80"/>
      <c r="D3" s="80"/>
      <c r="E3" s="1" t="s">
        <v>86</v>
      </c>
      <c r="F3" s="79"/>
      <c r="G3" s="79"/>
      <c r="H3" s="79"/>
      <c r="I3" s="79"/>
      <c r="J3" s="79"/>
    </row>
    <row r="4" spans="1:10" ht="12.75">
      <c r="A4" s="79">
        <v>2009</v>
      </c>
      <c r="B4" s="80">
        <v>118.5</v>
      </c>
      <c r="C4" s="80">
        <v>50.3</v>
      </c>
      <c r="D4" s="80"/>
      <c r="E4" s="2" t="s">
        <v>87</v>
      </c>
      <c r="F4" s="79"/>
      <c r="G4" s="79"/>
      <c r="H4" s="79"/>
      <c r="I4" s="79"/>
      <c r="J4" s="79"/>
    </row>
    <row r="5" spans="1:10" ht="12.75">
      <c r="A5" s="79">
        <v>2010</v>
      </c>
      <c r="B5" s="80">
        <v>141.7</v>
      </c>
      <c r="C5" s="80">
        <v>47.3</v>
      </c>
      <c r="D5" s="80">
        <f>+B5+C5</f>
        <v>189</v>
      </c>
      <c r="E5" s="2" t="s">
        <v>0</v>
      </c>
      <c r="F5" s="79"/>
      <c r="G5" s="79"/>
      <c r="H5" s="79"/>
      <c r="I5" s="79"/>
      <c r="J5" s="79"/>
    </row>
    <row r="6" spans="1:10" ht="12.75">
      <c r="A6" s="81">
        <v>2011</v>
      </c>
      <c r="B6" s="80">
        <v>192.3</v>
      </c>
      <c r="C6" s="80">
        <v>42.1</v>
      </c>
      <c r="D6" s="80">
        <f>+B6+C6</f>
        <v>234.4</v>
      </c>
      <c r="E6" s="2"/>
      <c r="F6" s="79"/>
      <c r="G6" s="79"/>
      <c r="H6" s="79"/>
      <c r="I6" s="79"/>
      <c r="J6" s="79"/>
    </row>
    <row r="7" spans="1:10" ht="12.75">
      <c r="A7" s="79">
        <v>2012</v>
      </c>
      <c r="B7" s="80">
        <v>135.7</v>
      </c>
      <c r="C7" s="80">
        <v>34.1</v>
      </c>
      <c r="D7" s="80">
        <f>+B7+C7</f>
        <v>169.79999999999998</v>
      </c>
      <c r="F7" s="79"/>
      <c r="G7" s="79"/>
      <c r="H7" s="79"/>
      <c r="I7" s="79"/>
      <c r="J7" s="79"/>
    </row>
    <row r="8" spans="1:10" ht="12.75">
      <c r="A8" s="82" t="s">
        <v>88</v>
      </c>
      <c r="B8" s="80">
        <v>703.5</v>
      </c>
      <c r="C8" s="80">
        <v>161.9</v>
      </c>
      <c r="D8" s="80">
        <f>+B8+C8</f>
        <v>865.4</v>
      </c>
      <c r="F8" s="79"/>
      <c r="G8" s="79"/>
      <c r="H8" s="79"/>
      <c r="I8" s="79"/>
      <c r="J8" s="79"/>
    </row>
    <row r="9" spans="1:10" ht="12.75">
      <c r="A9" s="82"/>
      <c r="B9" s="29"/>
      <c r="C9" s="29"/>
      <c r="D9" s="80"/>
      <c r="F9" s="79"/>
      <c r="G9" s="79"/>
      <c r="H9" s="79"/>
      <c r="I9" s="79"/>
      <c r="J9" s="79"/>
    </row>
    <row r="10" spans="1:10" ht="12.75">
      <c r="A10" s="81"/>
      <c r="E10" s="79"/>
      <c r="F10" s="79"/>
      <c r="G10" s="79"/>
      <c r="H10" s="79"/>
      <c r="I10" s="79"/>
      <c r="J10" s="79"/>
    </row>
    <row r="11" spans="1:10" ht="12.75">
      <c r="A11" s="81"/>
      <c r="E11" s="79"/>
      <c r="F11" s="79"/>
      <c r="G11" s="79"/>
      <c r="H11" s="79"/>
      <c r="I11" s="79"/>
      <c r="J11" s="79"/>
    </row>
    <row r="12" spans="1:10" ht="12.75">
      <c r="A12" s="79"/>
      <c r="C12" s="79"/>
      <c r="D12" s="79"/>
      <c r="E12" s="79"/>
      <c r="F12" s="79"/>
      <c r="G12" s="79"/>
      <c r="H12" s="79"/>
      <c r="I12" s="79"/>
      <c r="J12" s="79"/>
    </row>
    <row r="13" spans="1:10" ht="12.75">
      <c r="A13" s="79"/>
      <c r="C13" s="79"/>
      <c r="D13" s="79"/>
      <c r="E13" s="79"/>
      <c r="F13" s="79"/>
      <c r="G13" s="79"/>
      <c r="H13" s="79"/>
      <c r="I13" s="79"/>
      <c r="J13" s="79"/>
    </row>
    <row r="14" spans="1:10" ht="12.75">
      <c r="A14" s="79"/>
      <c r="C14" s="79"/>
      <c r="D14" s="79"/>
      <c r="E14" s="79"/>
      <c r="F14" s="79"/>
      <c r="G14" s="79"/>
      <c r="H14" s="79"/>
      <c r="I14" s="79"/>
      <c r="J14" s="79"/>
    </row>
    <row r="15" spans="1:10" ht="12.75">
      <c r="A15" s="79"/>
      <c r="B15" s="79"/>
      <c r="C15" s="79"/>
      <c r="D15" s="79"/>
      <c r="E15" s="79"/>
      <c r="F15" s="79"/>
      <c r="G15" s="79"/>
      <c r="H15" s="79"/>
      <c r="I15" s="79"/>
      <c r="J15" s="79"/>
    </row>
    <row r="16" spans="1:10" ht="12.75">
      <c r="A16" s="79"/>
      <c r="B16" s="79"/>
      <c r="C16" s="79"/>
      <c r="D16" s="79"/>
      <c r="E16" s="79"/>
      <c r="F16" s="79"/>
      <c r="G16" s="79"/>
      <c r="H16" s="79"/>
      <c r="I16" s="79"/>
      <c r="J16" s="79"/>
    </row>
    <row r="17" spans="1:10" ht="12.75">
      <c r="A17" s="79"/>
      <c r="B17" s="79"/>
      <c r="C17" s="79"/>
      <c r="D17" s="79"/>
      <c r="E17" s="79"/>
      <c r="F17" s="79"/>
      <c r="G17" s="79"/>
      <c r="H17" s="79"/>
      <c r="I17" s="79"/>
      <c r="J17" s="79"/>
    </row>
    <row r="18" spans="1:10" ht="12.75">
      <c r="A18" s="79"/>
      <c r="B18" s="79"/>
      <c r="C18" s="79"/>
      <c r="D18" s="79"/>
      <c r="E18" s="79"/>
      <c r="F18" s="79"/>
      <c r="G18" s="79"/>
      <c r="H18" s="79"/>
      <c r="I18" s="79"/>
      <c r="J18" s="79"/>
    </row>
    <row r="19" spans="1:10" ht="12.75">
      <c r="A19" s="79"/>
      <c r="B19" s="79"/>
      <c r="C19" s="79"/>
      <c r="D19" s="79"/>
      <c r="E19" s="79"/>
      <c r="F19" s="79"/>
      <c r="G19" s="79"/>
      <c r="H19" s="79"/>
      <c r="I19" s="79"/>
      <c r="J19" s="79"/>
    </row>
    <row r="20" spans="1:10" ht="12.75">
      <c r="A20" s="79"/>
      <c r="B20" s="79"/>
      <c r="C20" s="79"/>
      <c r="D20" s="79"/>
      <c r="E20" s="79"/>
      <c r="F20" s="79"/>
      <c r="G20" s="79"/>
      <c r="H20" s="79"/>
      <c r="I20" s="79"/>
      <c r="J20" s="79"/>
    </row>
    <row r="21" spans="1:10" ht="12.75">
      <c r="A21" s="79"/>
      <c r="B21" s="79"/>
      <c r="C21" s="79"/>
      <c r="D21" s="79"/>
      <c r="E21" s="79"/>
      <c r="F21" s="79"/>
      <c r="G21" s="79"/>
      <c r="H21" s="79"/>
      <c r="I21" s="79"/>
      <c r="J21" s="79"/>
    </row>
    <row r="22" spans="1:10" ht="12.75">
      <c r="A22" s="79"/>
      <c r="B22" s="79"/>
      <c r="C22" s="79"/>
      <c r="D22" s="79"/>
      <c r="E22" s="1" t="s">
        <v>89</v>
      </c>
      <c r="F22" s="79"/>
      <c r="G22" s="79"/>
      <c r="H22" s="79"/>
      <c r="I22" s="79"/>
      <c r="J22" s="79"/>
    </row>
    <row r="23" spans="1:10" ht="12.75">
      <c r="A23" s="79"/>
      <c r="B23" s="79"/>
      <c r="C23" s="79"/>
      <c r="D23" s="79"/>
      <c r="E23" s="47" t="s">
        <v>90</v>
      </c>
      <c r="F23" s="79"/>
      <c r="G23" s="79"/>
      <c r="H23" s="79"/>
      <c r="I23" s="79"/>
      <c r="J23" s="79"/>
    </row>
    <row r="24" spans="1:10" ht="12.75">
      <c r="A24" s="79"/>
      <c r="B24" s="79"/>
      <c r="C24" s="79"/>
      <c r="D24" s="79"/>
      <c r="E24" s="2" t="s">
        <v>1</v>
      </c>
      <c r="F24" s="79"/>
      <c r="G24" s="79"/>
      <c r="H24" s="79"/>
      <c r="I24" s="79"/>
      <c r="J24" s="79"/>
    </row>
    <row r="25" spans="1:10" ht="12.75">
      <c r="A25" s="79"/>
      <c r="B25" s="79"/>
      <c r="C25" s="79"/>
      <c r="D25" s="79"/>
      <c r="E25" s="79"/>
      <c r="F25" s="79"/>
      <c r="G25" s="79"/>
      <c r="H25" s="79"/>
      <c r="I25" s="79"/>
      <c r="J25" s="79"/>
    </row>
    <row r="26" spans="1:10" ht="12.75">
      <c r="A26" s="79"/>
      <c r="B26" s="79"/>
      <c r="C26" s="79"/>
      <c r="D26" s="79"/>
      <c r="E26" s="79"/>
      <c r="F26" s="79"/>
      <c r="G26" s="79"/>
      <c r="H26" s="79"/>
      <c r="I26" s="79"/>
      <c r="J26" s="79"/>
    </row>
    <row r="27" spans="1:10" ht="12.75">
      <c r="A27" s="79"/>
      <c r="B27" s="79"/>
      <c r="C27" s="79"/>
      <c r="D27" s="79"/>
      <c r="E27" s="79"/>
      <c r="F27" s="79"/>
      <c r="G27" s="79"/>
      <c r="H27" s="79"/>
      <c r="I27" s="79"/>
      <c r="J27" s="79"/>
    </row>
    <row r="28" spans="1:10" ht="12.75">
      <c r="A28" s="79"/>
      <c r="B28" s="79"/>
      <c r="C28" s="79"/>
      <c r="D28" s="79"/>
      <c r="E28" s="79"/>
      <c r="F28" s="79"/>
      <c r="G28" s="79"/>
      <c r="H28" s="79"/>
      <c r="I28" s="79"/>
      <c r="J28" s="79"/>
    </row>
    <row r="29" spans="1:10" ht="12.75">
      <c r="A29" s="79"/>
      <c r="B29" s="79"/>
      <c r="C29" s="79"/>
      <c r="D29" s="79"/>
      <c r="E29" s="79"/>
      <c r="F29" s="79"/>
      <c r="G29" s="79"/>
      <c r="H29" s="79"/>
      <c r="I29" s="79"/>
      <c r="J29" s="79"/>
    </row>
    <row r="30" spans="1:10" ht="12.75">
      <c r="A30" s="79"/>
      <c r="B30" s="79"/>
      <c r="C30" s="79"/>
      <c r="D30" s="79"/>
      <c r="E30" s="79"/>
      <c r="F30" s="79"/>
      <c r="G30" s="79"/>
      <c r="H30" s="79"/>
      <c r="I30" s="79"/>
      <c r="J30" s="79"/>
    </row>
    <row r="31" spans="1:10" ht="12.75">
      <c r="A31" s="79"/>
      <c r="B31" s="79"/>
      <c r="C31" s="79"/>
      <c r="D31" s="79"/>
      <c r="E31" s="79"/>
      <c r="F31" s="79"/>
      <c r="G31" s="79"/>
      <c r="H31" s="79"/>
      <c r="I31" s="79"/>
      <c r="J31" s="79"/>
    </row>
    <row r="32" spans="1:10" ht="12.75">
      <c r="A32" s="79"/>
      <c r="B32" s="79"/>
      <c r="C32" s="79"/>
      <c r="D32" s="79"/>
      <c r="E32" s="79"/>
      <c r="F32" s="79"/>
      <c r="G32" s="79"/>
      <c r="H32" s="79"/>
      <c r="I32" s="79"/>
      <c r="J32" s="79"/>
    </row>
  </sheetData>
  <printOptions/>
  <pageMargins left="0.75" right="0.75" top="1" bottom="1" header="0.4921259845" footer="0.4921259845"/>
  <pageSetup fitToHeight="1" fitToWidth="1"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u00272</cp:lastModifiedBy>
  <cp:lastPrinted>2010-05-12T13:55:13Z</cp:lastPrinted>
  <dcterms:created xsi:type="dcterms:W3CDTF">1997-01-24T11:07:25Z</dcterms:created>
  <dcterms:modified xsi:type="dcterms:W3CDTF">2010-05-13T12:36:47Z</dcterms:modified>
  <cp:category/>
  <cp:version/>
  <cp:contentType/>
  <cp:contentStatus/>
</cp:coreProperties>
</file>