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Příloha 8_1" sheetId="1" r:id="rId1"/>
    <sheet name="Příloha 8_2" sheetId="2" r:id="rId2"/>
  </sheets>
  <definedNames>
    <definedName name="_xlnm.Print_Area" localSheetId="0">'Příloha 8_1'!$J$1:$P$71</definedName>
  </definedNames>
  <calcPr fullCalcOnLoad="1"/>
</workbook>
</file>

<file path=xl/sharedStrings.xml><?xml version="1.0" encoding="utf-8"?>
<sst xmlns="http://schemas.openxmlformats.org/spreadsheetml/2006/main" count="444" uniqueCount="97">
  <si>
    <t>Příloha č. 8/1</t>
  </si>
  <si>
    <t>Annex 8/1</t>
  </si>
  <si>
    <t>DLUHOVÁ SLUŽBA Z DLOUHODOBÉ ZADLUŽENOSTI K 31.12.2008</t>
  </si>
  <si>
    <t>AMORTISATION SCHEDULE FOR LONG-TERM DEBT  AS AT 31 DEC. 2008</t>
  </si>
  <si>
    <t>v mil. Kč</t>
  </si>
  <si>
    <t>(in CZK millions)</t>
  </si>
  <si>
    <t>Stav</t>
  </si>
  <si>
    <t>Splátky</t>
  </si>
  <si>
    <t>Debt</t>
  </si>
  <si>
    <t>Repayments</t>
  </si>
  <si>
    <t>zadluženosti k</t>
  </si>
  <si>
    <t>Čerpání</t>
  </si>
  <si>
    <t>Jistina</t>
  </si>
  <si>
    <t>Úroky</t>
  </si>
  <si>
    <t>Rozdíl</t>
  </si>
  <si>
    <t>as at</t>
  </si>
  <si>
    <t>Drawings</t>
  </si>
  <si>
    <t>Principal</t>
  </si>
  <si>
    <t>Interest</t>
  </si>
  <si>
    <t>Difference</t>
  </si>
  <si>
    <t>31 Dec. 2007</t>
  </si>
  <si>
    <t>31 Dec. 2008</t>
  </si>
  <si>
    <t>1. FINANČNÍ ÚVĚRY</t>
  </si>
  <si>
    <t>1. FINANCIAL LOANS</t>
  </si>
  <si>
    <t xml:space="preserve">     Obchodní banky</t>
  </si>
  <si>
    <t xml:space="preserve">     Commercial banks</t>
  </si>
  <si>
    <t xml:space="preserve">     ČNB</t>
  </si>
  <si>
    <t xml:space="preserve">     CNB</t>
  </si>
  <si>
    <t xml:space="preserve">     Vláda</t>
  </si>
  <si>
    <t xml:space="preserve">     Government</t>
  </si>
  <si>
    <t xml:space="preserve">     Podniky</t>
  </si>
  <si>
    <t xml:space="preserve">     Corporations</t>
  </si>
  <si>
    <t>2. DLUHOPISY</t>
  </si>
  <si>
    <t>2. BONDS</t>
  </si>
  <si>
    <t>3. VKLADY</t>
  </si>
  <si>
    <t>3. DEPOSITS</t>
  </si>
  <si>
    <t>4. OBCHODNÍ ÚVĚRY</t>
  </si>
  <si>
    <t>4. TRADE CREDITS</t>
  </si>
  <si>
    <t xml:space="preserve">     Vláda (dov. závazky)</t>
  </si>
  <si>
    <t xml:space="preserve">     Government (import liabilities)</t>
  </si>
  <si>
    <t xml:space="preserve">     Podniky (dov. závazky)</t>
  </si>
  <si>
    <t xml:space="preserve">     Corporations (import liabilities)</t>
  </si>
  <si>
    <t xml:space="preserve">     Podniky (ost. kapitál)</t>
  </si>
  <si>
    <t xml:space="preserve">     Corporations (other capital)</t>
  </si>
  <si>
    <t>5. CELKEM</t>
  </si>
  <si>
    <t>5. TOTAL</t>
  </si>
  <si>
    <t>DS/ Vývoz zboží a služeb</t>
  </si>
  <si>
    <t>Amort./Exports of goods and services</t>
  </si>
  <si>
    <t>v mil. EUR</t>
  </si>
  <si>
    <t>(in EUR millions)</t>
  </si>
  <si>
    <t>v mil. USD</t>
  </si>
  <si>
    <t>(in USD millions)</t>
  </si>
  <si>
    <t xml:space="preserve"> </t>
  </si>
  <si>
    <t>Příloha 8/2</t>
  </si>
  <si>
    <t>Annex 8/2</t>
  </si>
  <si>
    <t xml:space="preserve">DLUHOVÁ SLUŽBA ČR Z DLOUHODOBÉ ZADLUŽENOSTI </t>
  </si>
  <si>
    <t xml:space="preserve">AMORTISATION SCHEDULE FOR LONG-TERM DEBT </t>
  </si>
  <si>
    <t xml:space="preserve"> PODLE VĚŘITELŮ A DLUŽNÍKŮ K 31.12.2008</t>
  </si>
  <si>
    <t xml:space="preserve"> BY CREDITOR AND DEBTOR, AS AT 31 DEC. 2008</t>
  </si>
  <si>
    <t xml:space="preserve"> Zadlužení</t>
  </si>
  <si>
    <t xml:space="preserve"> Debt</t>
  </si>
  <si>
    <t xml:space="preserve"> k 31.12.2008</t>
  </si>
  <si>
    <t>2012-36</t>
  </si>
  <si>
    <t xml:space="preserve"> as at 31 Dec. 2008</t>
  </si>
  <si>
    <t xml:space="preserve">  VĚŘITELÉ</t>
  </si>
  <si>
    <t xml:space="preserve">  jistina</t>
  </si>
  <si>
    <t xml:space="preserve">  CREDITORS</t>
  </si>
  <si>
    <t xml:space="preserve">  principal</t>
  </si>
  <si>
    <t xml:space="preserve">  úroky</t>
  </si>
  <si>
    <t xml:space="preserve">  interest</t>
  </si>
  <si>
    <t xml:space="preserve">    Zahraniční banky</t>
  </si>
  <si>
    <t xml:space="preserve">    Foreign banks</t>
  </si>
  <si>
    <t xml:space="preserve">   </t>
  </si>
  <si>
    <t xml:space="preserve">    Vládní instituce</t>
  </si>
  <si>
    <t xml:space="preserve">    Government institutions</t>
  </si>
  <si>
    <t xml:space="preserve">    Mnohostranné instituce</t>
  </si>
  <si>
    <t xml:space="preserve">    Multilateral institutions</t>
  </si>
  <si>
    <t xml:space="preserve">    Dodavatelé a přímí investoři</t>
  </si>
  <si>
    <t xml:space="preserve">    Suppliers and direct investors</t>
  </si>
  <si>
    <t xml:space="preserve">  úroky*/</t>
  </si>
  <si>
    <t xml:space="preserve">  interest*</t>
  </si>
  <si>
    <t xml:space="preserve">    Ostatní investoři</t>
  </si>
  <si>
    <t xml:space="preserve">    Other investors</t>
  </si>
  <si>
    <t xml:space="preserve">  DLUŽNÍCI</t>
  </si>
  <si>
    <t xml:space="preserve">  DEBTORS</t>
  </si>
  <si>
    <t xml:space="preserve">     Vládní instituce</t>
  </si>
  <si>
    <t xml:space="preserve">     Government institutions</t>
  </si>
  <si>
    <t xml:space="preserve">     Ostatní sektory</t>
  </si>
  <si>
    <t xml:space="preserve">     Other sectors</t>
  </si>
  <si>
    <t xml:space="preserve">  CELKEM</t>
  </si>
  <si>
    <t xml:space="preserve">  TOTAL</t>
  </si>
  <si>
    <t xml:space="preserve">  DLUH. SLUŽBA ÚHRNEM</t>
  </si>
  <si>
    <t xml:space="preserve">  TOTAL DEBT SERVICE</t>
  </si>
  <si>
    <t xml:space="preserve">  */ Úroky z dovozních úvěrů jsou zahrnuty ve splátkách jistiny.</t>
  </si>
  <si>
    <t xml:space="preserve">  * Interest on import credits is included in repayments of principal.</t>
  </si>
  <si>
    <t xml:space="preserve">                 </t>
  </si>
  <si>
    <t xml:space="preserve">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</si>
</sst>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0.000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6"/>
      <name val="Arial CE"/>
      <family val="0"/>
    </font>
    <font>
      <b/>
      <u val="single"/>
      <sz val="10"/>
      <name val="Arial"/>
      <family val="2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166" fontId="5" fillId="0" borderId="0" xfId="0" applyNumberFormat="1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 applyProtection="1" quotePrefix="1">
      <alignment horizontal="left"/>
      <protection/>
    </xf>
    <xf numFmtId="166" fontId="7" fillId="2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4" xfId="0" applyFont="1" applyBorder="1" applyAlignment="1" applyProtection="1" quotePrefix="1">
      <alignment horizontal="left"/>
      <protection/>
    </xf>
    <xf numFmtId="0" fontId="3" fillId="0" borderId="4" xfId="0" applyFont="1" applyBorder="1" applyAlignment="1" applyProtection="1">
      <alignment horizontal="left"/>
      <protection/>
    </xf>
    <xf numFmtId="0" fontId="3" fillId="0" borderId="6" xfId="0" applyFont="1" applyBorder="1" applyAlignment="1" applyProtection="1">
      <alignment/>
      <protection/>
    </xf>
    <xf numFmtId="3" fontId="0" fillId="0" borderId="7" xfId="0" applyNumberFormat="1" applyFont="1" applyBorder="1" applyAlignment="1" applyProtection="1">
      <alignment/>
      <protection/>
    </xf>
    <xf numFmtId="3" fontId="0" fillId="0" borderId="8" xfId="0" applyNumberFormat="1" applyFont="1" applyBorder="1" applyAlignment="1" applyProtection="1">
      <alignment/>
      <protection/>
    </xf>
    <xf numFmtId="165" fontId="0" fillId="0" borderId="7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4" fontId="3" fillId="0" borderId="11" xfId="0" applyNumberFormat="1" applyFont="1" applyBorder="1" applyAlignment="1" applyProtection="1">
      <alignment horizontal="center"/>
      <protection/>
    </xf>
    <xf numFmtId="164" fontId="1" fillId="0" borderId="12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1" fillId="0" borderId="18" xfId="0" applyNumberFormat="1" applyFont="1" applyBorder="1" applyAlignment="1" applyProtection="1">
      <alignment/>
      <protection/>
    </xf>
    <xf numFmtId="164" fontId="1" fillId="0" borderId="19" xfId="0" applyNumberFormat="1" applyFont="1" applyBorder="1" applyAlignment="1" applyProtection="1">
      <alignment/>
      <protection/>
    </xf>
    <xf numFmtId="164" fontId="0" fillId="0" borderId="17" xfId="0" applyNumberFormat="1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164" fontId="0" fillId="0" borderId="17" xfId="0" applyNumberFormat="1" applyFont="1" applyBorder="1" applyAlignment="1" applyProtection="1">
      <alignment/>
      <protection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1" fillId="0" borderId="20" xfId="0" applyNumberFormat="1" applyFont="1" applyBorder="1" applyAlignment="1" applyProtection="1">
      <alignment/>
      <protection/>
    </xf>
    <xf numFmtId="164" fontId="1" fillId="0" borderId="21" xfId="0" applyNumberFormat="1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164" fontId="1" fillId="0" borderId="23" xfId="0" applyNumberFormat="1" applyFont="1" applyBorder="1" applyAlignment="1" applyProtection="1">
      <alignment/>
      <protection/>
    </xf>
    <xf numFmtId="164" fontId="1" fillId="0" borderId="24" xfId="0" applyNumberFormat="1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0" fillId="0" borderId="0" xfId="0" applyFont="1" applyBorder="1" applyAlignment="1" quotePrefix="1">
      <alignment wrapText="1"/>
    </xf>
    <xf numFmtId="0" fontId="4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11" fillId="0" borderId="27" xfId="0" applyFont="1" applyFill="1" applyBorder="1" applyAlignment="1">
      <alignment/>
    </xf>
    <xf numFmtId="164" fontId="11" fillId="0" borderId="27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1" fillId="0" borderId="28" xfId="0" applyFont="1" applyFill="1" applyBorder="1" applyAlignment="1">
      <alignment/>
    </xf>
    <xf numFmtId="164" fontId="4" fillId="0" borderId="28" xfId="0" applyNumberFormat="1" applyFont="1" applyFill="1" applyBorder="1" applyAlignment="1" quotePrefix="1">
      <alignment horizontal="center"/>
    </xf>
    <xf numFmtId="0" fontId="11" fillId="0" borderId="28" xfId="0" applyNumberFormat="1" applyFont="1" applyFill="1" applyBorder="1" applyAlignment="1">
      <alignment horizontal="center"/>
    </xf>
    <xf numFmtId="164" fontId="11" fillId="0" borderId="28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164" fontId="13" fillId="0" borderId="27" xfId="0" applyNumberFormat="1" applyFont="1" applyFill="1" applyBorder="1" applyAlignment="1">
      <alignment horizontal="right"/>
    </xf>
    <xf numFmtId="0" fontId="11" fillId="0" borderId="30" xfId="0" applyFont="1" applyFill="1" applyBorder="1" applyAlignment="1">
      <alignment/>
    </xf>
    <xf numFmtId="164" fontId="13" fillId="0" borderId="28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/>
    </xf>
    <xf numFmtId="0" fontId="11" fillId="0" borderId="3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3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4" fontId="4" fillId="0" borderId="3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1" fillId="0" borderId="2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4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workbookViewId="0" topLeftCell="A1">
      <selection activeCell="A1" sqref="A1"/>
    </sheetView>
  </sheetViews>
  <sheetFormatPr defaultColWidth="9.140625" defaultRowHeight="12.75"/>
  <cols>
    <col min="2" max="2" width="25.28125" style="0" customWidth="1"/>
    <col min="3" max="3" width="14.8515625" style="0" customWidth="1"/>
    <col min="4" max="8" width="13.7109375" style="0" customWidth="1"/>
    <col min="10" max="10" width="28.7109375" style="0" customWidth="1"/>
    <col min="11" max="16" width="15.28125" style="0" customWidth="1"/>
  </cols>
  <sheetData>
    <row r="1" spans="3:10" ht="12.75">
      <c r="C1" s="1"/>
      <c r="D1" s="1"/>
      <c r="E1" s="1"/>
      <c r="F1" s="1"/>
      <c r="G1" s="1"/>
      <c r="H1" s="1"/>
      <c r="J1" t="s">
        <v>52</v>
      </c>
    </row>
    <row r="2" spans="2:16" ht="12.75">
      <c r="B2" s="2" t="s">
        <v>0</v>
      </c>
      <c r="C2" s="3"/>
      <c r="D2" s="3"/>
      <c r="E2" s="3"/>
      <c r="F2" s="3"/>
      <c r="G2" s="3"/>
      <c r="H2" s="3"/>
      <c r="I2" s="4"/>
      <c r="J2" s="2" t="s">
        <v>1</v>
      </c>
      <c r="K2" s="4"/>
      <c r="L2" s="4"/>
      <c r="M2" s="4"/>
      <c r="N2" s="4"/>
      <c r="O2" s="4"/>
      <c r="P2" s="4"/>
    </row>
    <row r="3" spans="2:16" ht="12.75">
      <c r="B3" s="33" t="s">
        <v>2</v>
      </c>
      <c r="C3" s="3"/>
      <c r="D3" s="3"/>
      <c r="E3" s="3"/>
      <c r="F3" s="3"/>
      <c r="G3" s="5"/>
      <c r="H3" s="5"/>
      <c r="I3" s="4"/>
      <c r="J3" s="33" t="s">
        <v>3</v>
      </c>
      <c r="K3" s="4"/>
      <c r="L3" s="4"/>
      <c r="M3" s="4"/>
      <c r="N3" s="4"/>
      <c r="O3" s="6"/>
      <c r="P3" s="6"/>
    </row>
    <row r="4" spans="2:16" ht="13.5" thickBot="1">
      <c r="B4" s="7"/>
      <c r="C4" s="8"/>
      <c r="D4" s="8"/>
      <c r="E4" s="8"/>
      <c r="F4" s="9"/>
      <c r="G4" s="3"/>
      <c r="H4" s="10" t="s">
        <v>4</v>
      </c>
      <c r="I4" s="4"/>
      <c r="J4" s="7"/>
      <c r="K4" s="7"/>
      <c r="L4" s="7"/>
      <c r="M4" s="7"/>
      <c r="N4" s="11"/>
      <c r="O4" s="4"/>
      <c r="P4" s="12" t="s">
        <v>5</v>
      </c>
    </row>
    <row r="5" spans="2:16" ht="13.5" thickTop="1">
      <c r="B5" s="74"/>
      <c r="C5" s="50" t="s">
        <v>6</v>
      </c>
      <c r="D5" s="38"/>
      <c r="E5" s="55" t="s">
        <v>7</v>
      </c>
      <c r="F5" s="56"/>
      <c r="G5" s="38"/>
      <c r="H5" s="50" t="s">
        <v>6</v>
      </c>
      <c r="I5" s="4"/>
      <c r="J5" s="74"/>
      <c r="K5" s="50" t="s">
        <v>8</v>
      </c>
      <c r="L5" s="38"/>
      <c r="M5" s="55" t="s">
        <v>9</v>
      </c>
      <c r="N5" s="56"/>
      <c r="O5" s="38"/>
      <c r="P5" s="50" t="s">
        <v>8</v>
      </c>
    </row>
    <row r="6" spans="2:16" ht="12.75">
      <c r="B6" s="75"/>
      <c r="C6" s="51" t="s">
        <v>10</v>
      </c>
      <c r="D6" s="13" t="s">
        <v>11</v>
      </c>
      <c r="E6" s="57" t="s">
        <v>12</v>
      </c>
      <c r="F6" s="58" t="s">
        <v>13</v>
      </c>
      <c r="G6" s="13" t="s">
        <v>14</v>
      </c>
      <c r="H6" s="51" t="s">
        <v>10</v>
      </c>
      <c r="I6" s="4"/>
      <c r="J6" s="75"/>
      <c r="K6" s="51" t="s">
        <v>15</v>
      </c>
      <c r="L6" s="13" t="s">
        <v>16</v>
      </c>
      <c r="M6" s="57" t="s">
        <v>17</v>
      </c>
      <c r="N6" s="58" t="s">
        <v>18</v>
      </c>
      <c r="O6" s="13" t="s">
        <v>19</v>
      </c>
      <c r="P6" s="51" t="s">
        <v>15</v>
      </c>
    </row>
    <row r="7" spans="2:16" ht="13.5" thickBot="1">
      <c r="B7" s="76"/>
      <c r="C7" s="52">
        <v>39447</v>
      </c>
      <c r="D7" s="15"/>
      <c r="E7" s="59"/>
      <c r="F7" s="60"/>
      <c r="G7" s="15"/>
      <c r="H7" s="52">
        <v>39813</v>
      </c>
      <c r="I7" s="4"/>
      <c r="J7" s="76"/>
      <c r="K7" s="52" t="s">
        <v>20</v>
      </c>
      <c r="L7" s="15"/>
      <c r="M7" s="59"/>
      <c r="N7" s="60"/>
      <c r="O7" s="15"/>
      <c r="P7" s="52" t="s">
        <v>21</v>
      </c>
    </row>
    <row r="8" spans="2:16" s="34" customFormat="1" ht="13.5" thickTop="1">
      <c r="B8" s="73" t="s">
        <v>22</v>
      </c>
      <c r="C8" s="53">
        <f aca="true" t="shared" si="0" ref="C8:H8">SUM(C9:C12)</f>
        <v>431623.9</v>
      </c>
      <c r="D8" s="35">
        <f t="shared" si="0"/>
        <v>95430.20000000001</v>
      </c>
      <c r="E8" s="61">
        <f t="shared" si="0"/>
        <v>64223.2</v>
      </c>
      <c r="F8" s="62">
        <f t="shared" si="0"/>
        <v>22320.347</v>
      </c>
      <c r="G8" s="35">
        <f t="shared" si="0"/>
        <v>18698.80000000001</v>
      </c>
      <c r="H8" s="53">
        <f t="shared" si="0"/>
        <v>481529.7</v>
      </c>
      <c r="I8" s="33"/>
      <c r="J8" s="73" t="s">
        <v>23</v>
      </c>
      <c r="K8" s="53">
        <v>431623.9</v>
      </c>
      <c r="L8" s="35">
        <v>95430.2</v>
      </c>
      <c r="M8" s="61">
        <v>64223.2</v>
      </c>
      <c r="N8" s="62">
        <v>22320.347</v>
      </c>
      <c r="O8" s="35">
        <v>18698.8</v>
      </c>
      <c r="P8" s="53">
        <v>481529.7</v>
      </c>
    </row>
    <row r="9" spans="2:16" ht="12.75">
      <c r="B9" s="42" t="s">
        <v>24</v>
      </c>
      <c r="C9" s="54">
        <v>65260.5</v>
      </c>
      <c r="D9" s="14">
        <v>25623.9</v>
      </c>
      <c r="E9" s="63">
        <v>10887.9</v>
      </c>
      <c r="F9" s="64">
        <v>3997.165</v>
      </c>
      <c r="G9" s="14">
        <f>+H9-C9-D9+E9</f>
        <v>14629.600000000004</v>
      </c>
      <c r="H9" s="54">
        <v>94626.1</v>
      </c>
      <c r="I9" s="4"/>
      <c r="J9" s="42" t="s">
        <v>25</v>
      </c>
      <c r="K9" s="54">
        <v>65260.5</v>
      </c>
      <c r="L9" s="14">
        <v>25623.9</v>
      </c>
      <c r="M9" s="63">
        <v>10887.9</v>
      </c>
      <c r="N9" s="64">
        <v>3997.165</v>
      </c>
      <c r="O9" s="14">
        <v>14629.6</v>
      </c>
      <c r="P9" s="54">
        <v>94626.1</v>
      </c>
    </row>
    <row r="10" spans="2:16" ht="12.75">
      <c r="B10" s="42" t="s">
        <v>26</v>
      </c>
      <c r="C10" s="54">
        <v>8.8</v>
      </c>
      <c r="D10" s="14"/>
      <c r="E10" s="65">
        <v>8.6</v>
      </c>
      <c r="F10" s="66">
        <v>0.082</v>
      </c>
      <c r="G10" s="14">
        <f>+H10-C10-D10+E10</f>
        <v>-0.20000000000000107</v>
      </c>
      <c r="H10" s="54">
        <v>0</v>
      </c>
      <c r="I10" s="4"/>
      <c r="J10" s="42" t="s">
        <v>27</v>
      </c>
      <c r="K10" s="54">
        <v>8.8</v>
      </c>
      <c r="L10" s="14"/>
      <c r="M10" s="65">
        <v>8.6</v>
      </c>
      <c r="N10" s="66">
        <v>0.082</v>
      </c>
      <c r="O10" s="14">
        <v>-0.20000000000000107</v>
      </c>
      <c r="P10" s="54">
        <v>0</v>
      </c>
    </row>
    <row r="11" spans="2:16" ht="12.75">
      <c r="B11" s="43" t="s">
        <v>28</v>
      </c>
      <c r="C11" s="54">
        <v>57189.1</v>
      </c>
      <c r="D11" s="14">
        <v>14104.7</v>
      </c>
      <c r="E11" s="65">
        <v>4811.7</v>
      </c>
      <c r="F11" s="64">
        <v>2262.7</v>
      </c>
      <c r="G11" s="14">
        <f>+H11-C11-D11+E11</f>
        <v>-233.99999999999363</v>
      </c>
      <c r="H11" s="54">
        <v>66248.1</v>
      </c>
      <c r="I11" s="4"/>
      <c r="J11" s="43" t="s">
        <v>29</v>
      </c>
      <c r="K11" s="54">
        <v>57189.1</v>
      </c>
      <c r="L11" s="14">
        <v>14104.7</v>
      </c>
      <c r="M11" s="65">
        <v>4811.7</v>
      </c>
      <c r="N11" s="64">
        <v>2262.7</v>
      </c>
      <c r="O11" s="14">
        <v>-233.99999999999363</v>
      </c>
      <c r="P11" s="54">
        <v>66248.1</v>
      </c>
    </row>
    <row r="12" spans="2:16" ht="12.75">
      <c r="B12" s="44" t="s">
        <v>30</v>
      </c>
      <c r="C12" s="54">
        <v>309165.5</v>
      </c>
      <c r="D12" s="14">
        <v>55701.6</v>
      </c>
      <c r="E12" s="65">
        <v>48515</v>
      </c>
      <c r="F12" s="64">
        <v>16060.4</v>
      </c>
      <c r="G12" s="14">
        <f>+H12-C12-D12+E12</f>
        <v>4303.4000000000015</v>
      </c>
      <c r="H12" s="54">
        <v>320655.5</v>
      </c>
      <c r="I12" s="4"/>
      <c r="J12" s="44" t="s">
        <v>31</v>
      </c>
      <c r="K12" s="54">
        <v>309165.5</v>
      </c>
      <c r="L12" s="14">
        <v>55701.6</v>
      </c>
      <c r="M12" s="65">
        <v>48515</v>
      </c>
      <c r="N12" s="64">
        <v>16060.4</v>
      </c>
      <c r="O12" s="14">
        <v>4303.4</v>
      </c>
      <c r="P12" s="54">
        <v>320655.5</v>
      </c>
    </row>
    <row r="13" spans="2:16" s="33" customFormat="1" ht="12.75">
      <c r="B13" s="41" t="s">
        <v>32</v>
      </c>
      <c r="C13" s="53">
        <f aca="true" t="shared" si="1" ref="C13:H13">SUM(C14:C16)</f>
        <v>283975.8</v>
      </c>
      <c r="D13" s="35">
        <f t="shared" si="1"/>
        <v>22164</v>
      </c>
      <c r="E13" s="61">
        <f t="shared" si="1"/>
        <v>1583.9</v>
      </c>
      <c r="F13" s="62">
        <f t="shared" si="1"/>
        <v>11620.400000000001</v>
      </c>
      <c r="G13" s="35">
        <f t="shared" si="1"/>
        <v>18327.500000000004</v>
      </c>
      <c r="H13" s="53">
        <f t="shared" si="1"/>
        <v>322883.39999999997</v>
      </c>
      <c r="J13" s="41" t="s">
        <v>33</v>
      </c>
      <c r="K13" s="53">
        <v>283975.8</v>
      </c>
      <c r="L13" s="35">
        <v>22164</v>
      </c>
      <c r="M13" s="61">
        <v>1583.9</v>
      </c>
      <c r="N13" s="62">
        <v>11620.4</v>
      </c>
      <c r="O13" s="35">
        <v>18327.5</v>
      </c>
      <c r="P13" s="53">
        <v>322883.4</v>
      </c>
    </row>
    <row r="14" spans="2:16" ht="12.75">
      <c r="B14" s="43" t="s">
        <v>24</v>
      </c>
      <c r="C14" s="54">
        <v>20403.9</v>
      </c>
      <c r="D14" s="14">
        <v>4437.8</v>
      </c>
      <c r="E14" s="65"/>
      <c r="F14" s="64">
        <v>878.6</v>
      </c>
      <c r="G14" s="14">
        <f>+H14-C14-D14+E14</f>
        <v>1396.5999999999976</v>
      </c>
      <c r="H14" s="54">
        <v>26238.3</v>
      </c>
      <c r="I14" s="4"/>
      <c r="J14" s="43" t="s">
        <v>25</v>
      </c>
      <c r="K14" s="54">
        <v>20403.9</v>
      </c>
      <c r="L14" s="14">
        <v>4437.8</v>
      </c>
      <c r="M14" s="65"/>
      <c r="N14" s="64">
        <v>878.6</v>
      </c>
      <c r="O14" s="14">
        <v>1396.6</v>
      </c>
      <c r="P14" s="54">
        <v>26238.3</v>
      </c>
    </row>
    <row r="15" spans="2:16" ht="12.75">
      <c r="B15" s="43" t="s">
        <v>28</v>
      </c>
      <c r="C15" s="54">
        <v>202794.8</v>
      </c>
      <c r="D15" s="14"/>
      <c r="E15" s="65">
        <v>1583.9</v>
      </c>
      <c r="F15" s="64">
        <v>7371</v>
      </c>
      <c r="G15" s="14">
        <f>+H15-C15-D15+E15</f>
        <v>17569.9</v>
      </c>
      <c r="H15" s="54">
        <v>218780.8</v>
      </c>
      <c r="I15" s="4"/>
      <c r="J15" s="43" t="s">
        <v>29</v>
      </c>
      <c r="K15" s="54">
        <v>202794.8</v>
      </c>
      <c r="L15" s="14"/>
      <c r="M15" s="65">
        <v>1583.9</v>
      </c>
      <c r="N15" s="64">
        <v>7371</v>
      </c>
      <c r="O15" s="14">
        <v>17569.9</v>
      </c>
      <c r="P15" s="54">
        <v>218780.8</v>
      </c>
    </row>
    <row r="16" spans="2:16" ht="12.75">
      <c r="B16" s="39" t="s">
        <v>30</v>
      </c>
      <c r="C16" s="54">
        <v>60777.1</v>
      </c>
      <c r="D16" s="14">
        <v>17726.2</v>
      </c>
      <c r="E16" s="67"/>
      <c r="F16" s="64">
        <v>3370.8</v>
      </c>
      <c r="G16" s="14">
        <f>+H16-C16-D16+E16</f>
        <v>-638.9999999999964</v>
      </c>
      <c r="H16" s="54">
        <v>77864.3</v>
      </c>
      <c r="I16" s="4"/>
      <c r="J16" s="39" t="s">
        <v>31</v>
      </c>
      <c r="K16" s="54">
        <v>60777.1</v>
      </c>
      <c r="L16" s="14">
        <v>17726.2</v>
      </c>
      <c r="M16" s="67"/>
      <c r="N16" s="64">
        <v>3370.8</v>
      </c>
      <c r="O16" s="14">
        <v>-638.9999999999964</v>
      </c>
      <c r="P16" s="54">
        <v>77864.3</v>
      </c>
    </row>
    <row r="17" spans="2:16" s="34" customFormat="1" ht="12.75">
      <c r="B17" s="41" t="s">
        <v>34</v>
      </c>
      <c r="C17" s="53">
        <v>22188.4</v>
      </c>
      <c r="D17" s="35">
        <v>3451.8</v>
      </c>
      <c r="E17" s="61">
        <v>61.7</v>
      </c>
      <c r="F17" s="62">
        <v>289.9</v>
      </c>
      <c r="G17" s="35">
        <f>+H17-C17-D17+E17</f>
        <v>563.1999999999991</v>
      </c>
      <c r="H17" s="53">
        <v>26141.7</v>
      </c>
      <c r="I17" s="33"/>
      <c r="J17" s="41" t="s">
        <v>35</v>
      </c>
      <c r="K17" s="53">
        <v>22188.4</v>
      </c>
      <c r="L17" s="35">
        <v>3451.8</v>
      </c>
      <c r="M17" s="61">
        <v>61.7</v>
      </c>
      <c r="N17" s="62">
        <v>289.9</v>
      </c>
      <c r="O17" s="35">
        <v>563.1999999999991</v>
      </c>
      <c r="P17" s="53">
        <v>26141.7</v>
      </c>
    </row>
    <row r="18" spans="2:16" ht="12.75">
      <c r="B18" s="42" t="s">
        <v>24</v>
      </c>
      <c r="C18" s="54">
        <v>22188.4</v>
      </c>
      <c r="D18" s="17">
        <v>3451.8</v>
      </c>
      <c r="E18" s="67">
        <v>61.7</v>
      </c>
      <c r="F18" s="64">
        <v>289.9</v>
      </c>
      <c r="G18" s="14">
        <f>+H18-C18-D18+E18</f>
        <v>563.1999999999991</v>
      </c>
      <c r="H18" s="54">
        <v>26141.7</v>
      </c>
      <c r="I18" s="4"/>
      <c r="J18" s="42" t="s">
        <v>25</v>
      </c>
      <c r="K18" s="54">
        <v>22188.4</v>
      </c>
      <c r="L18" s="17">
        <v>3451.8</v>
      </c>
      <c r="M18" s="67">
        <v>61.7</v>
      </c>
      <c r="N18" s="64">
        <v>289.9</v>
      </c>
      <c r="O18" s="14">
        <v>563.1999999999991</v>
      </c>
      <c r="P18" s="54">
        <v>26141.7</v>
      </c>
    </row>
    <row r="19" spans="2:16" s="33" customFormat="1" ht="12.75">
      <c r="B19" s="41" t="s">
        <v>36</v>
      </c>
      <c r="C19" s="53">
        <f aca="true" t="shared" si="2" ref="C19:H19">SUM(C20:C22)</f>
        <v>229105</v>
      </c>
      <c r="D19" s="35">
        <f t="shared" si="2"/>
        <v>12844.455</v>
      </c>
      <c r="E19" s="61">
        <f t="shared" si="2"/>
        <v>5341.6</v>
      </c>
      <c r="F19" s="62">
        <f t="shared" si="2"/>
        <v>10787.1</v>
      </c>
      <c r="G19" s="35">
        <f t="shared" si="2"/>
        <v>-10348.255</v>
      </c>
      <c r="H19" s="53">
        <f t="shared" si="2"/>
        <v>226259.6</v>
      </c>
      <c r="J19" s="41" t="s">
        <v>37</v>
      </c>
      <c r="K19" s="53">
        <v>229105</v>
      </c>
      <c r="L19" s="35">
        <v>12844.455</v>
      </c>
      <c r="M19" s="61">
        <v>5341.6</v>
      </c>
      <c r="N19" s="62">
        <v>10787.1</v>
      </c>
      <c r="O19" s="35">
        <v>-10348.255</v>
      </c>
      <c r="P19" s="53">
        <v>226259.6</v>
      </c>
    </row>
    <row r="20" spans="2:16" ht="12.75">
      <c r="B20" s="39" t="s">
        <v>38</v>
      </c>
      <c r="C20" s="54">
        <v>8686</v>
      </c>
      <c r="D20" s="14"/>
      <c r="E20" s="65">
        <v>1436.7</v>
      </c>
      <c r="F20" s="64">
        <v>392</v>
      </c>
      <c r="G20" s="14">
        <f>+H20-C20-D20+E20</f>
        <v>0.3000000000004093</v>
      </c>
      <c r="H20" s="54">
        <v>7249.6</v>
      </c>
      <c r="I20" s="4"/>
      <c r="J20" s="39" t="s">
        <v>39</v>
      </c>
      <c r="K20" s="54">
        <v>8686</v>
      </c>
      <c r="L20" s="14"/>
      <c r="M20" s="65">
        <v>1436.7</v>
      </c>
      <c r="N20" s="64">
        <v>392</v>
      </c>
      <c r="O20" s="14">
        <v>0.3000000000004093</v>
      </c>
      <c r="P20" s="54">
        <v>7249.6</v>
      </c>
    </row>
    <row r="21" spans="2:16" ht="12.75">
      <c r="B21" s="39" t="s">
        <v>40</v>
      </c>
      <c r="C21" s="54">
        <v>16200</v>
      </c>
      <c r="D21" s="14">
        <v>5725.9</v>
      </c>
      <c r="E21" s="65">
        <v>3904.9</v>
      </c>
      <c r="F21" s="64"/>
      <c r="G21" s="14">
        <f>+H21-C21-D21+E21</f>
        <v>-2440.9999999999995</v>
      </c>
      <c r="H21" s="54">
        <v>15580</v>
      </c>
      <c r="I21" s="4"/>
      <c r="J21" s="39" t="s">
        <v>41</v>
      </c>
      <c r="K21" s="54">
        <v>16200</v>
      </c>
      <c r="L21" s="14">
        <v>5725.9</v>
      </c>
      <c r="M21" s="65">
        <v>3904.9</v>
      </c>
      <c r="N21" s="64"/>
      <c r="O21" s="14">
        <v>-2441</v>
      </c>
      <c r="P21" s="54">
        <v>15580</v>
      </c>
    </row>
    <row r="22" spans="2:16" ht="12.75">
      <c r="B22" s="39" t="s">
        <v>42</v>
      </c>
      <c r="C22" s="54">
        <v>204219</v>
      </c>
      <c r="D22" s="14">
        <v>7118.555</v>
      </c>
      <c r="E22" s="65"/>
      <c r="F22" s="64">
        <v>10395.1</v>
      </c>
      <c r="G22" s="14">
        <f>+H22-C22-D22+E22</f>
        <v>-7907.555</v>
      </c>
      <c r="H22" s="54">
        <v>203430</v>
      </c>
      <c r="I22" s="4"/>
      <c r="J22" s="39" t="s">
        <v>43</v>
      </c>
      <c r="K22" s="54">
        <v>204219</v>
      </c>
      <c r="L22" s="14">
        <v>7118.555</v>
      </c>
      <c r="M22" s="65"/>
      <c r="N22" s="64">
        <v>10395.1</v>
      </c>
      <c r="O22" s="14">
        <v>-7907.555</v>
      </c>
      <c r="P22" s="54">
        <v>203430</v>
      </c>
    </row>
    <row r="23" spans="2:16" s="33" customFormat="1" ht="13.5" thickBot="1">
      <c r="B23" s="70" t="s">
        <v>44</v>
      </c>
      <c r="C23" s="71">
        <f aca="true" t="shared" si="3" ref="C23:H23">+C8+C13+C17+C19</f>
        <v>966893.1</v>
      </c>
      <c r="D23" s="72">
        <f t="shared" si="3"/>
        <v>133890.45500000002</v>
      </c>
      <c r="E23" s="68">
        <f>+E8+E13+E17+E19</f>
        <v>71210.4</v>
      </c>
      <c r="F23" s="69">
        <f t="shared" si="3"/>
        <v>45017.747</v>
      </c>
      <c r="G23" s="72">
        <f t="shared" si="3"/>
        <v>27241.245000000017</v>
      </c>
      <c r="H23" s="71">
        <f t="shared" si="3"/>
        <v>1056814.4</v>
      </c>
      <c r="J23" s="70" t="s">
        <v>45</v>
      </c>
      <c r="K23" s="71">
        <v>966893.1</v>
      </c>
      <c r="L23" s="72">
        <v>133890.45500000002</v>
      </c>
      <c r="M23" s="68">
        <v>71210.4</v>
      </c>
      <c r="N23" s="69">
        <v>45017.747</v>
      </c>
      <c r="O23" s="72">
        <v>27241.245000000017</v>
      </c>
      <c r="P23" s="71">
        <v>1056814.4</v>
      </c>
    </row>
    <row r="24" spans="2:16" ht="14.25" thickBot="1" thickTop="1">
      <c r="B24" s="45" t="s">
        <v>46</v>
      </c>
      <c r="C24" s="46"/>
      <c r="D24" s="47"/>
      <c r="E24" s="48">
        <v>0.040885921669840064</v>
      </c>
      <c r="F24" s="47"/>
      <c r="G24" s="46"/>
      <c r="H24" s="49"/>
      <c r="I24" s="4"/>
      <c r="J24" s="45" t="s">
        <v>47</v>
      </c>
      <c r="K24" s="46"/>
      <c r="L24" s="47"/>
      <c r="M24" s="48">
        <v>0.040885921669840064</v>
      </c>
      <c r="N24" s="47"/>
      <c r="O24" s="46"/>
      <c r="P24" s="49"/>
    </row>
    <row r="25" spans="2:16" ht="13.5" thickTop="1">
      <c r="B25" s="18"/>
      <c r="C25" s="8"/>
      <c r="D25" s="8"/>
      <c r="E25" s="8"/>
      <c r="F25" s="8"/>
      <c r="G25" s="8"/>
      <c r="H25" s="8"/>
      <c r="I25" s="4"/>
      <c r="J25" s="18"/>
      <c r="K25" s="7"/>
      <c r="L25" s="7"/>
      <c r="M25" s="7"/>
      <c r="N25" s="7"/>
      <c r="O25" s="7"/>
      <c r="P25" s="7"/>
    </row>
    <row r="26" spans="2:16" ht="13.5" thickBot="1">
      <c r="B26" s="4"/>
      <c r="C26" s="3"/>
      <c r="D26" s="3"/>
      <c r="E26" s="3"/>
      <c r="F26" s="19"/>
      <c r="G26" s="3"/>
      <c r="H26" s="20" t="s">
        <v>48</v>
      </c>
      <c r="I26" s="4"/>
      <c r="J26" s="4"/>
      <c r="K26" s="4"/>
      <c r="L26" s="4"/>
      <c r="M26" s="4"/>
      <c r="N26" s="21"/>
      <c r="O26" s="4"/>
      <c r="P26" s="22" t="s">
        <v>49</v>
      </c>
    </row>
    <row r="27" spans="2:16" ht="13.5" thickTop="1">
      <c r="B27" s="74"/>
      <c r="C27" s="50" t="s">
        <v>6</v>
      </c>
      <c r="D27" s="38"/>
      <c r="E27" s="55" t="s">
        <v>7</v>
      </c>
      <c r="F27" s="56"/>
      <c r="G27" s="38"/>
      <c r="H27" s="50" t="s">
        <v>6</v>
      </c>
      <c r="I27" s="4"/>
      <c r="J27" s="37"/>
      <c r="K27" s="50" t="s">
        <v>8</v>
      </c>
      <c r="L27" s="38"/>
      <c r="M27" s="55" t="s">
        <v>9</v>
      </c>
      <c r="N27" s="56"/>
      <c r="O27" s="38"/>
      <c r="P27" s="50" t="s">
        <v>8</v>
      </c>
    </row>
    <row r="28" spans="2:16" ht="12.75">
      <c r="B28" s="75"/>
      <c r="C28" s="51" t="s">
        <v>10</v>
      </c>
      <c r="D28" s="13" t="s">
        <v>11</v>
      </c>
      <c r="E28" s="57" t="s">
        <v>12</v>
      </c>
      <c r="F28" s="58" t="s">
        <v>13</v>
      </c>
      <c r="G28" s="13" t="s">
        <v>14</v>
      </c>
      <c r="H28" s="51" t="s">
        <v>10</v>
      </c>
      <c r="I28" s="4"/>
      <c r="J28" s="39"/>
      <c r="K28" s="51" t="s">
        <v>15</v>
      </c>
      <c r="L28" s="13" t="s">
        <v>16</v>
      </c>
      <c r="M28" s="57" t="s">
        <v>17</v>
      </c>
      <c r="N28" s="58" t="s">
        <v>18</v>
      </c>
      <c r="O28" s="13" t="s">
        <v>19</v>
      </c>
      <c r="P28" s="51" t="s">
        <v>15</v>
      </c>
    </row>
    <row r="29" spans="2:16" ht="13.5" thickBot="1">
      <c r="B29" s="76"/>
      <c r="C29" s="52">
        <v>39447</v>
      </c>
      <c r="D29" s="15"/>
      <c r="E29" s="59"/>
      <c r="F29" s="60"/>
      <c r="G29" s="15"/>
      <c r="H29" s="52">
        <v>39813</v>
      </c>
      <c r="I29" s="4"/>
      <c r="J29" s="40"/>
      <c r="K29" s="52" t="s">
        <v>20</v>
      </c>
      <c r="L29" s="15"/>
      <c r="M29" s="59"/>
      <c r="N29" s="60"/>
      <c r="O29" s="15"/>
      <c r="P29" s="52" t="s">
        <v>21</v>
      </c>
    </row>
    <row r="30" spans="2:16" s="34" customFormat="1" ht="13.5" thickTop="1">
      <c r="B30" s="73" t="s">
        <v>22</v>
      </c>
      <c r="C30" s="53">
        <f>+C8/26.62</f>
        <v>16214.271224643126</v>
      </c>
      <c r="D30" s="35">
        <f aca="true" t="shared" si="4" ref="D30:F42">+D8/24.942</f>
        <v>3826.0845160772997</v>
      </c>
      <c r="E30" s="61">
        <f t="shared" si="4"/>
        <v>2574.901772111298</v>
      </c>
      <c r="F30" s="62">
        <f t="shared" si="4"/>
        <v>894.8900248576698</v>
      </c>
      <c r="G30" s="35">
        <f>+G31+G32+G33+G34</f>
        <v>415.33697086358075</v>
      </c>
      <c r="H30" s="53">
        <f>+H8/26.93</f>
        <v>17880.790939472707</v>
      </c>
      <c r="I30" s="33"/>
      <c r="J30" s="41" t="s">
        <v>23</v>
      </c>
      <c r="K30" s="53">
        <v>16214.271224643126</v>
      </c>
      <c r="L30" s="35">
        <v>3826.0845160772997</v>
      </c>
      <c r="M30" s="61">
        <v>2574.901772111298</v>
      </c>
      <c r="N30" s="62">
        <v>894.8900248576698</v>
      </c>
      <c r="O30" s="35">
        <v>415.33697086358075</v>
      </c>
      <c r="P30" s="53">
        <v>17880.790939472707</v>
      </c>
    </row>
    <row r="31" spans="2:16" ht="12.75">
      <c r="B31" s="42" t="s">
        <v>24</v>
      </c>
      <c r="C31" s="54">
        <f aca="true" t="shared" si="5" ref="C31:C45">+C9/26.62</f>
        <v>2451.558978211871</v>
      </c>
      <c r="D31" s="14">
        <f t="shared" si="4"/>
        <v>1027.3394274717346</v>
      </c>
      <c r="E31" s="63">
        <f t="shared" si="4"/>
        <v>436.5287466923262</v>
      </c>
      <c r="F31" s="64">
        <f t="shared" si="4"/>
        <v>160.2583994868094</v>
      </c>
      <c r="G31" s="14">
        <f aca="true" t="shared" si="6" ref="G31:G44">+H31-C31-D31+E31</f>
        <v>471.4105118219404</v>
      </c>
      <c r="H31" s="54">
        <f aca="true" t="shared" si="7" ref="H31:H45">+H9/26.93</f>
        <v>3513.7801708132197</v>
      </c>
      <c r="I31" s="4"/>
      <c r="J31" s="42" t="s">
        <v>25</v>
      </c>
      <c r="K31" s="54">
        <v>2451.558978211871</v>
      </c>
      <c r="L31" s="14">
        <v>1027.3394274717346</v>
      </c>
      <c r="M31" s="63">
        <v>436.5287466923262</v>
      </c>
      <c r="N31" s="64">
        <v>160.2583994868094</v>
      </c>
      <c r="O31" s="14">
        <v>471.4105118219404</v>
      </c>
      <c r="P31" s="54">
        <v>3513.7801708132197</v>
      </c>
    </row>
    <row r="32" spans="2:16" ht="12.75">
      <c r="B32" s="42" t="s">
        <v>26</v>
      </c>
      <c r="C32" s="54">
        <f t="shared" si="5"/>
        <v>0.3305785123966942</v>
      </c>
      <c r="D32" s="14">
        <f t="shared" si="4"/>
        <v>0</v>
      </c>
      <c r="E32" s="65">
        <f t="shared" si="4"/>
        <v>0.3447999358511747</v>
      </c>
      <c r="F32" s="66">
        <f t="shared" si="4"/>
        <v>0.0032876272953251545</v>
      </c>
      <c r="G32" s="14">
        <f t="shared" si="6"/>
        <v>0.014221423454480464</v>
      </c>
      <c r="H32" s="54">
        <f t="shared" si="7"/>
        <v>0</v>
      </c>
      <c r="I32" s="4"/>
      <c r="J32" s="42" t="s">
        <v>27</v>
      </c>
      <c r="K32" s="54">
        <v>0.3305785123966942</v>
      </c>
      <c r="L32" s="14">
        <v>0</v>
      </c>
      <c r="M32" s="65">
        <v>0.3447999358511747</v>
      </c>
      <c r="N32" s="66">
        <v>0.0032876272953251545</v>
      </c>
      <c r="O32" s="14">
        <v>0.014221423454480464</v>
      </c>
      <c r="P32" s="54">
        <v>0</v>
      </c>
    </row>
    <row r="33" spans="2:16" ht="12.75">
      <c r="B33" s="43" t="s">
        <v>28</v>
      </c>
      <c r="C33" s="54">
        <f t="shared" si="5"/>
        <v>2148.350864012021</v>
      </c>
      <c r="D33" s="14">
        <f t="shared" si="4"/>
        <v>565.4999599069843</v>
      </c>
      <c r="E33" s="65">
        <f t="shared" si="4"/>
        <v>192.91556410873224</v>
      </c>
      <c r="F33" s="64">
        <f t="shared" si="4"/>
        <v>90.71846684307593</v>
      </c>
      <c r="G33" s="14">
        <f t="shared" si="6"/>
        <v>-60.92411981769922</v>
      </c>
      <c r="H33" s="54">
        <f t="shared" si="7"/>
        <v>2460.0111399925736</v>
      </c>
      <c r="I33" s="4"/>
      <c r="J33" s="43" t="s">
        <v>29</v>
      </c>
      <c r="K33" s="54">
        <v>2148.350864012021</v>
      </c>
      <c r="L33" s="14">
        <v>565.4999599069843</v>
      </c>
      <c r="M33" s="65">
        <v>192.91556410873224</v>
      </c>
      <c r="N33" s="64">
        <v>90.71846684307593</v>
      </c>
      <c r="O33" s="14">
        <v>-60.92411981769922</v>
      </c>
      <c r="P33" s="54">
        <v>2460.0111399925736</v>
      </c>
    </row>
    <row r="34" spans="2:16" ht="12.75">
      <c r="B34" s="44" t="s">
        <v>30</v>
      </c>
      <c r="C34" s="54">
        <f t="shared" si="5"/>
        <v>11614.030803906837</v>
      </c>
      <c r="D34" s="14">
        <f t="shared" si="4"/>
        <v>2233.2451286985806</v>
      </c>
      <c r="E34" s="65">
        <f t="shared" si="4"/>
        <v>1945.1126613743886</v>
      </c>
      <c r="F34" s="64">
        <f t="shared" si="4"/>
        <v>643.9098709004891</v>
      </c>
      <c r="G34" s="14">
        <f t="shared" si="6"/>
        <v>4.83635743588502</v>
      </c>
      <c r="H34" s="54">
        <f t="shared" si="7"/>
        <v>11906.999628666914</v>
      </c>
      <c r="I34" s="4"/>
      <c r="J34" s="44" t="s">
        <v>31</v>
      </c>
      <c r="K34" s="54">
        <v>11614.030803906837</v>
      </c>
      <c r="L34" s="14">
        <v>2233.2451286985806</v>
      </c>
      <c r="M34" s="65">
        <v>1945.1126613743886</v>
      </c>
      <c r="N34" s="64">
        <v>643.9098709004891</v>
      </c>
      <c r="O34" s="14">
        <v>4.83635743588502</v>
      </c>
      <c r="P34" s="54">
        <v>11906.999628666914</v>
      </c>
    </row>
    <row r="35" spans="2:16" s="34" customFormat="1" ht="12.75">
      <c r="B35" s="41" t="s">
        <v>32</v>
      </c>
      <c r="C35" s="53">
        <f t="shared" si="5"/>
        <v>10667.761081893312</v>
      </c>
      <c r="D35" s="35">
        <f t="shared" si="4"/>
        <v>888.6216021169113</v>
      </c>
      <c r="E35" s="61">
        <f t="shared" si="4"/>
        <v>63.50332772031113</v>
      </c>
      <c r="F35" s="62">
        <f t="shared" si="4"/>
        <v>465.8968807633711</v>
      </c>
      <c r="G35" s="35">
        <f>+G36+G37+G38</f>
        <v>496.84957055746895</v>
      </c>
      <c r="H35" s="53">
        <f t="shared" si="7"/>
        <v>11989.728926847381</v>
      </c>
      <c r="I35" s="33"/>
      <c r="J35" s="41" t="s">
        <v>33</v>
      </c>
      <c r="K35" s="53">
        <v>10667.761081893312</v>
      </c>
      <c r="L35" s="35">
        <v>888.6216021169113</v>
      </c>
      <c r="M35" s="61">
        <v>63.50332772031113</v>
      </c>
      <c r="N35" s="62">
        <v>465.8968807633711</v>
      </c>
      <c r="O35" s="35">
        <v>496.84957055746895</v>
      </c>
      <c r="P35" s="53">
        <v>11989.728926847381</v>
      </c>
    </row>
    <row r="36" spans="2:16" ht="12.75">
      <c r="B36" s="43" t="s">
        <v>24</v>
      </c>
      <c r="C36" s="54">
        <f t="shared" si="5"/>
        <v>766.4876033057851</v>
      </c>
      <c r="D36" s="14">
        <f>+D14/24.942</f>
        <v>177.9247855023655</v>
      </c>
      <c r="E36" s="65"/>
      <c r="F36" s="64">
        <f t="shared" si="4"/>
        <v>35.22572367893513</v>
      </c>
      <c r="G36" s="14">
        <f t="shared" si="6"/>
        <v>29.902501648589094</v>
      </c>
      <c r="H36" s="54">
        <f t="shared" si="7"/>
        <v>974.3148904567397</v>
      </c>
      <c r="I36" s="4"/>
      <c r="J36" s="43" t="s">
        <v>25</v>
      </c>
      <c r="K36" s="54">
        <v>766.4876033057851</v>
      </c>
      <c r="L36" s="14">
        <v>177.9247855023655</v>
      </c>
      <c r="M36" s="65"/>
      <c r="N36" s="64">
        <v>35.22572367893513</v>
      </c>
      <c r="O36" s="14">
        <v>29.902501648589094</v>
      </c>
      <c r="P36" s="54">
        <v>974.3148904567397</v>
      </c>
    </row>
    <row r="37" spans="2:16" ht="12.75">
      <c r="B37" s="43" t="s">
        <v>28</v>
      </c>
      <c r="C37" s="54">
        <f t="shared" si="5"/>
        <v>7618.136739293764</v>
      </c>
      <c r="D37" s="14"/>
      <c r="E37" s="65">
        <f>+E15/24.942</f>
        <v>63.50332772031113</v>
      </c>
      <c r="F37" s="64">
        <f t="shared" si="4"/>
        <v>295.52561943709406</v>
      </c>
      <c r="G37" s="14">
        <f t="shared" si="6"/>
        <v>569.4215457232423</v>
      </c>
      <c r="H37" s="54">
        <f t="shared" si="7"/>
        <v>8124.054957296695</v>
      </c>
      <c r="I37" s="4"/>
      <c r="J37" s="43" t="s">
        <v>29</v>
      </c>
      <c r="K37" s="54">
        <v>7618.136739293764</v>
      </c>
      <c r="L37" s="14"/>
      <c r="M37" s="65">
        <v>63.50332772031113</v>
      </c>
      <c r="N37" s="64">
        <v>295.52561943709406</v>
      </c>
      <c r="O37" s="14">
        <v>569.4215457232423</v>
      </c>
      <c r="P37" s="54">
        <v>8124.054957296695</v>
      </c>
    </row>
    <row r="38" spans="2:16" ht="12.75">
      <c r="B38" s="39" t="s">
        <v>30</v>
      </c>
      <c r="C38" s="54">
        <f t="shared" si="5"/>
        <v>2283.136739293764</v>
      </c>
      <c r="D38" s="14">
        <f aca="true" t="shared" si="8" ref="D38:D45">+D16/24.942</f>
        <v>710.6968166145458</v>
      </c>
      <c r="E38" s="67"/>
      <c r="F38" s="64">
        <f t="shared" si="4"/>
        <v>135.14553764734183</v>
      </c>
      <c r="G38" s="14">
        <f t="shared" si="6"/>
        <v>-102.47447681436245</v>
      </c>
      <c r="H38" s="54">
        <f t="shared" si="7"/>
        <v>2891.3590790939475</v>
      </c>
      <c r="I38" s="4"/>
      <c r="J38" s="39" t="s">
        <v>31</v>
      </c>
      <c r="K38" s="54">
        <v>2283.136739293764</v>
      </c>
      <c r="L38" s="14">
        <v>710.6968166145458</v>
      </c>
      <c r="M38" s="67"/>
      <c r="N38" s="64">
        <v>135.14553764734183</v>
      </c>
      <c r="O38" s="14">
        <v>-102.47447681436245</v>
      </c>
      <c r="P38" s="54">
        <v>2891.3590790939475</v>
      </c>
    </row>
    <row r="39" spans="2:16" s="34" customFormat="1" ht="12.75">
      <c r="B39" s="41" t="s">
        <v>34</v>
      </c>
      <c r="C39" s="53">
        <f t="shared" si="5"/>
        <v>833.5236664162285</v>
      </c>
      <c r="D39" s="35">
        <f t="shared" si="8"/>
        <v>138.39307192687033</v>
      </c>
      <c r="E39" s="61">
        <f>+E17/24.942</f>
        <v>2.4737390746531953</v>
      </c>
      <c r="F39" s="62">
        <f t="shared" si="4"/>
        <v>11.62296527944832</v>
      </c>
      <c r="G39" s="35">
        <f>+G40</f>
        <v>1.2848135796791946</v>
      </c>
      <c r="H39" s="53">
        <f t="shared" si="7"/>
        <v>970.7278128481248</v>
      </c>
      <c r="I39" s="33"/>
      <c r="J39" s="41" t="s">
        <v>35</v>
      </c>
      <c r="K39" s="53">
        <v>833.5236664162285</v>
      </c>
      <c r="L39" s="35">
        <v>138.39307192687033</v>
      </c>
      <c r="M39" s="61">
        <v>2.4737390746531953</v>
      </c>
      <c r="N39" s="62">
        <v>11.62296527944832</v>
      </c>
      <c r="O39" s="35">
        <v>1.2848135796791946</v>
      </c>
      <c r="P39" s="53">
        <v>970.7278128481248</v>
      </c>
    </row>
    <row r="40" spans="2:16" ht="12.75">
      <c r="B40" s="42" t="s">
        <v>24</v>
      </c>
      <c r="C40" s="54">
        <f t="shared" si="5"/>
        <v>833.5236664162285</v>
      </c>
      <c r="D40" s="17">
        <f t="shared" si="8"/>
        <v>138.39307192687033</v>
      </c>
      <c r="E40" s="67">
        <f>+E18/24.942</f>
        <v>2.4737390746531953</v>
      </c>
      <c r="F40" s="64">
        <f t="shared" si="4"/>
        <v>11.62296527944832</v>
      </c>
      <c r="G40" s="14">
        <f t="shared" si="6"/>
        <v>1.2848135796791946</v>
      </c>
      <c r="H40" s="54">
        <f t="shared" si="7"/>
        <v>970.7278128481248</v>
      </c>
      <c r="I40" s="4"/>
      <c r="J40" s="42" t="s">
        <v>25</v>
      </c>
      <c r="K40" s="54">
        <v>833.5236664162285</v>
      </c>
      <c r="L40" s="17">
        <v>138.39307192687033</v>
      </c>
      <c r="M40" s="67">
        <v>2.4737390746531953</v>
      </c>
      <c r="N40" s="64">
        <v>11.62296527944832</v>
      </c>
      <c r="O40" s="14">
        <v>1.2848135796791946</v>
      </c>
      <c r="P40" s="54">
        <v>970.7278128481248</v>
      </c>
    </row>
    <row r="41" spans="2:16" s="34" customFormat="1" ht="12.75">
      <c r="B41" s="41" t="s">
        <v>36</v>
      </c>
      <c r="C41" s="53">
        <f t="shared" si="5"/>
        <v>8606.498873027798</v>
      </c>
      <c r="D41" s="35">
        <f t="shared" si="8"/>
        <v>514.9729372143372</v>
      </c>
      <c r="E41" s="61">
        <f>+E19/24.942</f>
        <v>214.16085317937618</v>
      </c>
      <c r="F41" s="62">
        <f t="shared" si="4"/>
        <v>432.4873707000241</v>
      </c>
      <c r="G41" s="35">
        <f>+G42+G43+G44</f>
        <v>-505.54341157445674</v>
      </c>
      <c r="H41" s="53">
        <f t="shared" si="7"/>
        <v>8401.767545488303</v>
      </c>
      <c r="I41" s="33"/>
      <c r="J41" s="41" t="s">
        <v>37</v>
      </c>
      <c r="K41" s="53">
        <v>8606.498873027798</v>
      </c>
      <c r="L41" s="35">
        <v>514.9729372143372</v>
      </c>
      <c r="M41" s="61">
        <v>214.16085317937618</v>
      </c>
      <c r="N41" s="62">
        <v>432.4873707000241</v>
      </c>
      <c r="O41" s="35">
        <v>-505.54341157445674</v>
      </c>
      <c r="P41" s="53">
        <v>8401.767545488303</v>
      </c>
    </row>
    <row r="42" spans="2:16" ht="12.75">
      <c r="B42" s="39" t="s">
        <v>38</v>
      </c>
      <c r="C42" s="54">
        <f t="shared" si="5"/>
        <v>326.2960180315552</v>
      </c>
      <c r="D42" s="14">
        <f t="shared" si="8"/>
        <v>0</v>
      </c>
      <c r="E42" s="65">
        <f>+E20/24.942</f>
        <v>57.6016357950445</v>
      </c>
      <c r="F42" s="64">
        <f t="shared" si="4"/>
        <v>15.716462192286103</v>
      </c>
      <c r="G42" s="14">
        <f t="shared" si="6"/>
        <v>0.5072516290667295</v>
      </c>
      <c r="H42" s="54">
        <f t="shared" si="7"/>
        <v>269.20163386557743</v>
      </c>
      <c r="I42" s="4"/>
      <c r="J42" s="39" t="s">
        <v>39</v>
      </c>
      <c r="K42" s="54">
        <v>326.2960180315552</v>
      </c>
      <c r="L42" s="14">
        <v>0</v>
      </c>
      <c r="M42" s="65">
        <v>57.6016357950445</v>
      </c>
      <c r="N42" s="64">
        <v>15.716462192286103</v>
      </c>
      <c r="O42" s="14">
        <v>0.5072516290667295</v>
      </c>
      <c r="P42" s="54">
        <v>269.20163386557743</v>
      </c>
    </row>
    <row r="43" spans="2:16" ht="12.75">
      <c r="B43" s="39" t="s">
        <v>40</v>
      </c>
      <c r="C43" s="54">
        <f t="shared" si="5"/>
        <v>608.564988730278</v>
      </c>
      <c r="D43" s="14">
        <f t="shared" si="8"/>
        <v>229.56859915002804</v>
      </c>
      <c r="E43" s="65">
        <f>+E21/24.942</f>
        <v>156.55921738433165</v>
      </c>
      <c r="F43" s="64"/>
      <c r="G43" s="14">
        <f t="shared" si="6"/>
        <v>-103.03742285393946</v>
      </c>
      <c r="H43" s="54">
        <f t="shared" si="7"/>
        <v>578.5369476420349</v>
      </c>
      <c r="I43" s="4"/>
      <c r="J43" s="39" t="s">
        <v>41</v>
      </c>
      <c r="K43" s="54">
        <v>608.564988730278</v>
      </c>
      <c r="L43" s="14">
        <v>229.56859915002804</v>
      </c>
      <c r="M43" s="65">
        <v>156.55921738433165</v>
      </c>
      <c r="N43" s="64"/>
      <c r="O43" s="14">
        <v>-103.03742285393946</v>
      </c>
      <c r="P43" s="54">
        <v>578.5369476420349</v>
      </c>
    </row>
    <row r="44" spans="2:16" ht="12.75">
      <c r="B44" s="39" t="s">
        <v>42</v>
      </c>
      <c r="C44" s="54">
        <f t="shared" si="5"/>
        <v>7671.637866265965</v>
      </c>
      <c r="D44" s="14">
        <f t="shared" si="8"/>
        <v>285.40433806430923</v>
      </c>
      <c r="E44" s="65"/>
      <c r="F44" s="64">
        <f>+F22/24.942</f>
        <v>416.77090850773794</v>
      </c>
      <c r="G44" s="14">
        <f t="shared" si="6"/>
        <v>-403.013240349584</v>
      </c>
      <c r="H44" s="54">
        <f t="shared" si="7"/>
        <v>7554.028963980691</v>
      </c>
      <c r="I44" s="4"/>
      <c r="J44" s="39" t="s">
        <v>43</v>
      </c>
      <c r="K44" s="54">
        <v>7671.637866265965</v>
      </c>
      <c r="L44" s="14">
        <v>285.40433806430923</v>
      </c>
      <c r="M44" s="65"/>
      <c r="N44" s="64">
        <v>416.77090850773794</v>
      </c>
      <c r="O44" s="14">
        <v>-403.013240349584</v>
      </c>
      <c r="P44" s="54">
        <v>7554.028963980691</v>
      </c>
    </row>
    <row r="45" spans="2:16" s="34" customFormat="1" ht="13.5" thickBot="1">
      <c r="B45" s="70" t="s">
        <v>44</v>
      </c>
      <c r="C45" s="71">
        <f t="shared" si="5"/>
        <v>36322.05484598046</v>
      </c>
      <c r="D45" s="72">
        <f t="shared" si="8"/>
        <v>5368.072127335418</v>
      </c>
      <c r="E45" s="68">
        <f>+E23/24.942</f>
        <v>2855.0396920856383</v>
      </c>
      <c r="F45" s="69">
        <f>+F23/24.942</f>
        <v>1804.8972416005133</v>
      </c>
      <c r="G45" s="72">
        <f>+G30+G35+G39+G41</f>
        <v>407.9279434262721</v>
      </c>
      <c r="H45" s="71">
        <f t="shared" si="7"/>
        <v>39243.01522465651</v>
      </c>
      <c r="I45" s="33"/>
      <c r="J45" s="70" t="s">
        <v>45</v>
      </c>
      <c r="K45" s="71">
        <v>36322.05484598046</v>
      </c>
      <c r="L45" s="72">
        <v>5368.072127335418</v>
      </c>
      <c r="M45" s="68">
        <v>2855.0396920856383</v>
      </c>
      <c r="N45" s="69">
        <v>1804.8972416005133</v>
      </c>
      <c r="O45" s="72">
        <v>407.9279434262721</v>
      </c>
      <c r="P45" s="71">
        <v>39243.01522465651</v>
      </c>
    </row>
    <row r="46" spans="2:16" ht="14.25" thickBot="1" thickTop="1">
      <c r="B46" s="45" t="s">
        <v>46</v>
      </c>
      <c r="C46" s="46"/>
      <c r="D46" s="47"/>
      <c r="E46" s="48">
        <v>0.040885921669840064</v>
      </c>
      <c r="F46" s="47"/>
      <c r="G46" s="46"/>
      <c r="H46" s="49"/>
      <c r="I46" s="4"/>
      <c r="J46" s="45" t="s">
        <v>47</v>
      </c>
      <c r="K46" s="46"/>
      <c r="L46" s="47"/>
      <c r="M46" s="48">
        <v>0.040885921669840064</v>
      </c>
      <c r="N46" s="47"/>
      <c r="O46" s="46"/>
      <c r="P46" s="49"/>
    </row>
    <row r="47" spans="1:16" ht="13.5" thickTop="1">
      <c r="A47" s="23"/>
      <c r="B47" s="24"/>
      <c r="C47" s="25">
        <v>26.62</v>
      </c>
      <c r="D47" s="25">
        <v>24.942</v>
      </c>
      <c r="E47" s="25">
        <v>24.942</v>
      </c>
      <c r="F47" s="25">
        <v>24.942</v>
      </c>
      <c r="G47" s="25"/>
      <c r="H47" s="25">
        <v>26.93</v>
      </c>
      <c r="I47" s="4"/>
      <c r="J47" s="26"/>
      <c r="K47" s="25">
        <v>26.62</v>
      </c>
      <c r="L47" s="25">
        <v>24.942</v>
      </c>
      <c r="M47" s="25">
        <v>24.942</v>
      </c>
      <c r="N47" s="25">
        <v>24.942</v>
      </c>
      <c r="O47" s="25"/>
      <c r="P47" s="25">
        <v>26.93</v>
      </c>
    </row>
    <row r="48" spans="1:16" ht="12.75">
      <c r="A48" s="23"/>
      <c r="B48" s="24"/>
      <c r="C48" s="25"/>
      <c r="D48" s="25"/>
      <c r="E48" s="25"/>
      <c r="F48" s="25"/>
      <c r="G48" s="25"/>
      <c r="H48" s="25"/>
      <c r="I48" s="4"/>
      <c r="J48" s="26"/>
      <c r="K48" s="27"/>
      <c r="L48" s="27"/>
      <c r="M48" s="27"/>
      <c r="N48" s="27"/>
      <c r="O48" s="27"/>
      <c r="P48" s="27"/>
    </row>
    <row r="49" spans="1:16" ht="13.5" thickBot="1">
      <c r="A49" s="23"/>
      <c r="B49" s="26"/>
      <c r="C49" s="14"/>
      <c r="D49" s="14"/>
      <c r="E49" s="14"/>
      <c r="F49" s="14"/>
      <c r="G49" s="14"/>
      <c r="H49" s="28" t="s">
        <v>50</v>
      </c>
      <c r="I49" s="4"/>
      <c r="J49" s="26"/>
      <c r="K49" s="27"/>
      <c r="L49" s="27"/>
      <c r="M49" s="27"/>
      <c r="N49" s="27"/>
      <c r="O49" s="27"/>
      <c r="P49" s="29" t="s">
        <v>51</v>
      </c>
    </row>
    <row r="50" spans="1:16" ht="13.5" thickTop="1">
      <c r="A50" s="23"/>
      <c r="B50" s="74"/>
      <c r="C50" s="50" t="s">
        <v>6</v>
      </c>
      <c r="D50" s="38"/>
      <c r="E50" s="55" t="s">
        <v>7</v>
      </c>
      <c r="F50" s="56"/>
      <c r="G50" s="38"/>
      <c r="H50" s="50" t="s">
        <v>6</v>
      </c>
      <c r="I50" s="4"/>
      <c r="J50" s="37"/>
      <c r="K50" s="50" t="s">
        <v>8</v>
      </c>
      <c r="L50" s="38"/>
      <c r="M50" s="55" t="s">
        <v>9</v>
      </c>
      <c r="N50" s="56"/>
      <c r="O50" s="38"/>
      <c r="P50" s="50" t="s">
        <v>8</v>
      </c>
    </row>
    <row r="51" spans="1:16" ht="12.75">
      <c r="A51" s="23"/>
      <c r="B51" s="75"/>
      <c r="C51" s="51" t="s">
        <v>10</v>
      </c>
      <c r="D51" s="13" t="s">
        <v>11</v>
      </c>
      <c r="E51" s="57" t="s">
        <v>12</v>
      </c>
      <c r="F51" s="58" t="s">
        <v>13</v>
      </c>
      <c r="G51" s="13" t="s">
        <v>14</v>
      </c>
      <c r="H51" s="51" t="s">
        <v>10</v>
      </c>
      <c r="I51" s="4"/>
      <c r="J51" s="39"/>
      <c r="K51" s="51" t="s">
        <v>15</v>
      </c>
      <c r="L51" s="13" t="s">
        <v>16</v>
      </c>
      <c r="M51" s="57" t="s">
        <v>17</v>
      </c>
      <c r="N51" s="58" t="s">
        <v>18</v>
      </c>
      <c r="O51" s="13" t="s">
        <v>19</v>
      </c>
      <c r="P51" s="51" t="s">
        <v>15</v>
      </c>
    </row>
    <row r="52" spans="1:16" ht="13.5" thickBot="1">
      <c r="A52" s="23"/>
      <c r="B52" s="76"/>
      <c r="C52" s="52">
        <v>39447</v>
      </c>
      <c r="D52" s="15"/>
      <c r="E52" s="59"/>
      <c r="F52" s="60"/>
      <c r="G52" s="15"/>
      <c r="H52" s="52">
        <v>39813</v>
      </c>
      <c r="I52" s="4"/>
      <c r="J52" s="40"/>
      <c r="K52" s="52" t="s">
        <v>20</v>
      </c>
      <c r="L52" s="15"/>
      <c r="M52" s="59"/>
      <c r="N52" s="60"/>
      <c r="O52" s="15"/>
      <c r="P52" s="52" t="s">
        <v>21</v>
      </c>
    </row>
    <row r="53" spans="1:16" s="34" customFormat="1" ht="13.5" thickTop="1">
      <c r="A53" s="36"/>
      <c r="B53" s="73" t="s">
        <v>22</v>
      </c>
      <c r="C53" s="53">
        <f>+C8/18.078</f>
        <v>23875.64442969355</v>
      </c>
      <c r="D53" s="35">
        <f aca="true" t="shared" si="9" ref="D53:F68">+D8/17.035</f>
        <v>5602.007631347227</v>
      </c>
      <c r="E53" s="61">
        <f t="shared" si="9"/>
        <v>3770.073378338714</v>
      </c>
      <c r="F53" s="62">
        <f t="shared" si="9"/>
        <v>1310.263985911359</v>
      </c>
      <c r="G53" s="35">
        <f>SUM(G54:G57)</f>
        <v>-817.1775661921918</v>
      </c>
      <c r="H53" s="53">
        <f>+H8/19.346</f>
        <v>24890.401116509875</v>
      </c>
      <c r="I53" s="33"/>
      <c r="J53" s="41" t="s">
        <v>23</v>
      </c>
      <c r="K53" s="53">
        <v>23875.64442969355</v>
      </c>
      <c r="L53" s="35">
        <v>5602.007631347227</v>
      </c>
      <c r="M53" s="61">
        <v>3770.073378338714</v>
      </c>
      <c r="N53" s="62">
        <v>1310.263985911359</v>
      </c>
      <c r="O53" s="35">
        <v>-817.1775661921918</v>
      </c>
      <c r="P53" s="53">
        <v>24890.401116509875</v>
      </c>
    </row>
    <row r="54" spans="1:16" ht="12.75">
      <c r="A54" s="23"/>
      <c r="B54" s="42" t="s">
        <v>24</v>
      </c>
      <c r="C54" s="54">
        <f aca="true" t="shared" si="10" ref="C54:C68">+C9/18.078</f>
        <v>3609.9402588781945</v>
      </c>
      <c r="D54" s="14">
        <f t="shared" si="9"/>
        <v>1504.1913707073672</v>
      </c>
      <c r="E54" s="63">
        <f t="shared" si="9"/>
        <v>639.1488112709128</v>
      </c>
      <c r="F54" s="64">
        <f t="shared" si="9"/>
        <v>234.64426181391252</v>
      </c>
      <c r="G54" s="14">
        <f>+H54-C54-D54+E54</f>
        <v>416.2660186542337</v>
      </c>
      <c r="H54" s="54">
        <f aca="true" t="shared" si="11" ref="H54:H68">+H9/19.346</f>
        <v>4891.248836968883</v>
      </c>
      <c r="I54" s="4"/>
      <c r="J54" s="42" t="s">
        <v>25</v>
      </c>
      <c r="K54" s="54">
        <v>3609.9402588781945</v>
      </c>
      <c r="L54" s="14">
        <v>1504.1913707073672</v>
      </c>
      <c r="M54" s="63">
        <v>639.1488112709128</v>
      </c>
      <c r="N54" s="64">
        <v>234.64426181391252</v>
      </c>
      <c r="O54" s="14">
        <v>416.2660186542337</v>
      </c>
      <c r="P54" s="54">
        <v>4891.248836968883</v>
      </c>
    </row>
    <row r="55" spans="1:16" ht="12.75">
      <c r="A55" s="23"/>
      <c r="B55" s="42" t="s">
        <v>26</v>
      </c>
      <c r="C55" s="54">
        <f t="shared" si="10"/>
        <v>0.4867795110078549</v>
      </c>
      <c r="D55" s="14">
        <f t="shared" si="9"/>
        <v>0</v>
      </c>
      <c r="E55" s="65">
        <f t="shared" si="9"/>
        <v>0.5048429703551511</v>
      </c>
      <c r="F55" s="66">
        <f t="shared" si="9"/>
        <v>0.004813619019665395</v>
      </c>
      <c r="G55" s="14">
        <f>+H55-C55-D55+E55</f>
        <v>0.01806345934729625</v>
      </c>
      <c r="H55" s="54">
        <f t="shared" si="11"/>
        <v>0</v>
      </c>
      <c r="I55" s="4"/>
      <c r="J55" s="42" t="s">
        <v>27</v>
      </c>
      <c r="K55" s="54">
        <v>0.4867795110078549</v>
      </c>
      <c r="L55" s="14">
        <v>0</v>
      </c>
      <c r="M55" s="65">
        <v>0.5048429703551511</v>
      </c>
      <c r="N55" s="66">
        <v>0.004813619019665395</v>
      </c>
      <c r="O55" s="14">
        <v>0.01806345934729625</v>
      </c>
      <c r="P55" s="54">
        <v>0</v>
      </c>
    </row>
    <row r="56" spans="1:16" ht="12.75">
      <c r="A56" s="23"/>
      <c r="B56" s="43" t="s">
        <v>28</v>
      </c>
      <c r="C56" s="54">
        <f t="shared" si="10"/>
        <v>3163.4638787476492</v>
      </c>
      <c r="D56" s="14">
        <f t="shared" si="9"/>
        <v>827.983563252128</v>
      </c>
      <c r="E56" s="65">
        <f t="shared" si="9"/>
        <v>282.45964191370706</v>
      </c>
      <c r="F56" s="64">
        <f t="shared" si="9"/>
        <v>132.82653360727912</v>
      </c>
      <c r="G56" s="14">
        <f>+H56-C56-D56+E56</f>
        <v>-284.60549883516546</v>
      </c>
      <c r="H56" s="54">
        <f t="shared" si="11"/>
        <v>3424.3823012509047</v>
      </c>
      <c r="I56" s="4"/>
      <c r="J56" s="43" t="s">
        <v>29</v>
      </c>
      <c r="K56" s="54">
        <v>3163.4638787476492</v>
      </c>
      <c r="L56" s="14">
        <v>827.983563252128</v>
      </c>
      <c r="M56" s="65">
        <v>282.45964191370706</v>
      </c>
      <c r="N56" s="64">
        <v>132.82653360727912</v>
      </c>
      <c r="O56" s="14">
        <v>-284.60549883516546</v>
      </c>
      <c r="P56" s="54">
        <v>3424.3823012509047</v>
      </c>
    </row>
    <row r="57" spans="1:16" ht="12.75">
      <c r="A57" s="23"/>
      <c r="B57" s="44" t="s">
        <v>30</v>
      </c>
      <c r="C57" s="54">
        <f t="shared" si="10"/>
        <v>17101.7535125567</v>
      </c>
      <c r="D57" s="14">
        <f t="shared" si="9"/>
        <v>3269.832697387731</v>
      </c>
      <c r="E57" s="65">
        <f t="shared" si="9"/>
        <v>2847.9600821837394</v>
      </c>
      <c r="F57" s="64">
        <f t="shared" si="9"/>
        <v>942.7883768711476</v>
      </c>
      <c r="G57" s="14">
        <f>+H57-C57-D57+E57</f>
        <v>-948.8561494706073</v>
      </c>
      <c r="H57" s="54">
        <f t="shared" si="11"/>
        <v>16574.769978290085</v>
      </c>
      <c r="I57" s="4"/>
      <c r="J57" s="44" t="s">
        <v>31</v>
      </c>
      <c r="K57" s="54">
        <v>17101.7535125567</v>
      </c>
      <c r="L57" s="14">
        <v>3269.832697387731</v>
      </c>
      <c r="M57" s="65">
        <v>2847.9600821837394</v>
      </c>
      <c r="N57" s="64">
        <v>942.7883768711476</v>
      </c>
      <c r="O57" s="14">
        <v>-948.8561494706073</v>
      </c>
      <c r="P57" s="54">
        <v>16574.769978290085</v>
      </c>
    </row>
    <row r="58" spans="2:16" s="34" customFormat="1" ht="12.75">
      <c r="B58" s="41" t="s">
        <v>32</v>
      </c>
      <c r="C58" s="53">
        <f t="shared" si="10"/>
        <v>15708.363757052772</v>
      </c>
      <c r="D58" s="35">
        <f t="shared" si="9"/>
        <v>1301.0859994129733</v>
      </c>
      <c r="E58" s="61">
        <f t="shared" si="9"/>
        <v>92.97916055180511</v>
      </c>
      <c r="F58" s="62">
        <f t="shared" si="9"/>
        <v>682.148517757558</v>
      </c>
      <c r="G58" s="35">
        <f>SUM(G59:G61)</f>
        <v>-226.53986087827312</v>
      </c>
      <c r="H58" s="53">
        <f t="shared" si="11"/>
        <v>16689.930735035665</v>
      </c>
      <c r="I58" s="33"/>
      <c r="J58" s="41" t="s">
        <v>33</v>
      </c>
      <c r="K58" s="53">
        <v>15708.363757052772</v>
      </c>
      <c r="L58" s="35">
        <v>1301.0859994129733</v>
      </c>
      <c r="M58" s="61">
        <v>92.97916055180511</v>
      </c>
      <c r="N58" s="62">
        <v>682.148517757558</v>
      </c>
      <c r="O58" s="35">
        <v>-226.53986087827312</v>
      </c>
      <c r="P58" s="53">
        <v>16689.930735035665</v>
      </c>
    </row>
    <row r="59" spans="2:16" ht="12.75">
      <c r="B59" s="43" t="s">
        <v>24</v>
      </c>
      <c r="C59" s="54">
        <f t="shared" si="10"/>
        <v>1128.6591437105876</v>
      </c>
      <c r="D59" s="14">
        <f t="shared" si="9"/>
        <v>260.5107132374523</v>
      </c>
      <c r="E59" s="65">
        <f t="shared" si="9"/>
        <v>0</v>
      </c>
      <c r="F59" s="64">
        <f t="shared" si="9"/>
        <v>51.57616671558556</v>
      </c>
      <c r="G59" s="14">
        <f>+H59-C59-D59+E59</f>
        <v>-32.904995994871285</v>
      </c>
      <c r="H59" s="54">
        <f t="shared" si="11"/>
        <v>1356.2648609531686</v>
      </c>
      <c r="I59" s="4"/>
      <c r="J59" s="43" t="s">
        <v>25</v>
      </c>
      <c r="K59" s="54">
        <v>1128.6591437105876</v>
      </c>
      <c r="L59" s="14">
        <v>260.5107132374523</v>
      </c>
      <c r="M59" s="65">
        <v>0</v>
      </c>
      <c r="N59" s="64">
        <v>51.57616671558556</v>
      </c>
      <c r="O59" s="14">
        <v>-32.904995994871285</v>
      </c>
      <c r="P59" s="54">
        <v>1356.2648609531686</v>
      </c>
    </row>
    <row r="60" spans="2:16" ht="12.75">
      <c r="B60" s="43" t="s">
        <v>28</v>
      </c>
      <c r="C60" s="54">
        <f t="shared" si="10"/>
        <v>11217.767452151786</v>
      </c>
      <c r="D60" s="14">
        <f t="shared" si="9"/>
        <v>0</v>
      </c>
      <c r="E60" s="65">
        <f t="shared" si="9"/>
        <v>92.97916055180511</v>
      </c>
      <c r="F60" s="64">
        <f t="shared" si="9"/>
        <v>432.69738773114176</v>
      </c>
      <c r="G60" s="14">
        <f>+H60-C60-D60+E60</f>
        <v>184.05074489335064</v>
      </c>
      <c r="H60" s="54">
        <f t="shared" si="11"/>
        <v>11308.839036493331</v>
      </c>
      <c r="I60" s="4"/>
      <c r="J60" s="43" t="s">
        <v>29</v>
      </c>
      <c r="K60" s="54">
        <v>11217.767452151786</v>
      </c>
      <c r="L60" s="14">
        <v>0</v>
      </c>
      <c r="M60" s="65">
        <v>92.97916055180511</v>
      </c>
      <c r="N60" s="64">
        <v>432.69738773114176</v>
      </c>
      <c r="O60" s="14">
        <v>184.05074489335064</v>
      </c>
      <c r="P60" s="54">
        <v>11308.839036493331</v>
      </c>
    </row>
    <row r="61" spans="2:16" ht="12.75">
      <c r="B61" s="39" t="s">
        <v>30</v>
      </c>
      <c r="C61" s="54">
        <f t="shared" si="10"/>
        <v>3361.937161190397</v>
      </c>
      <c r="D61" s="14">
        <f t="shared" si="9"/>
        <v>1040.5752861755211</v>
      </c>
      <c r="E61" s="67">
        <f t="shared" si="9"/>
        <v>0</v>
      </c>
      <c r="F61" s="64">
        <f t="shared" si="9"/>
        <v>197.87496331083065</v>
      </c>
      <c r="G61" s="14">
        <f>+H61-C61-D61+E61</f>
        <v>-377.6856097767525</v>
      </c>
      <c r="H61" s="54">
        <f t="shared" si="11"/>
        <v>4024.8268375891657</v>
      </c>
      <c r="I61" s="4"/>
      <c r="J61" s="39" t="s">
        <v>31</v>
      </c>
      <c r="K61" s="54">
        <v>3361.937161190397</v>
      </c>
      <c r="L61" s="14">
        <v>1040.5752861755211</v>
      </c>
      <c r="M61" s="67">
        <v>0</v>
      </c>
      <c r="N61" s="64">
        <v>197.87496331083065</v>
      </c>
      <c r="O61" s="14">
        <v>-377.6856097767525</v>
      </c>
      <c r="P61" s="54">
        <v>4024.8268375891657</v>
      </c>
    </row>
    <row r="62" spans="2:16" s="34" customFormat="1" ht="12.75">
      <c r="B62" s="41" t="s">
        <v>34</v>
      </c>
      <c r="C62" s="53">
        <f t="shared" si="10"/>
        <v>1227.3702843234873</v>
      </c>
      <c r="D62" s="35">
        <f t="shared" si="9"/>
        <v>202.6298796595245</v>
      </c>
      <c r="E62" s="61">
        <f t="shared" si="9"/>
        <v>3.621954798943352</v>
      </c>
      <c r="F62" s="62">
        <f t="shared" si="9"/>
        <v>17.017904314646316</v>
      </c>
      <c r="G62" s="35">
        <f>+G63</f>
        <v>-75.10662849555409</v>
      </c>
      <c r="H62" s="53">
        <f t="shared" si="11"/>
        <v>1351.2715806885144</v>
      </c>
      <c r="I62" s="33"/>
      <c r="J62" s="41" t="s">
        <v>35</v>
      </c>
      <c r="K62" s="53">
        <v>1227.3702843234873</v>
      </c>
      <c r="L62" s="35">
        <v>202.6298796595245</v>
      </c>
      <c r="M62" s="61">
        <v>3.621954798943352</v>
      </c>
      <c r="N62" s="62">
        <v>17.017904314646316</v>
      </c>
      <c r="O62" s="35">
        <v>-75.10662849555409</v>
      </c>
      <c r="P62" s="53">
        <v>1351.2715806885144</v>
      </c>
    </row>
    <row r="63" spans="2:16" ht="12.75">
      <c r="B63" s="42" t="s">
        <v>24</v>
      </c>
      <c r="C63" s="54">
        <f t="shared" si="10"/>
        <v>1227.3702843234873</v>
      </c>
      <c r="D63" s="17">
        <f t="shared" si="9"/>
        <v>202.6298796595245</v>
      </c>
      <c r="E63" s="67">
        <f t="shared" si="9"/>
        <v>3.621954798943352</v>
      </c>
      <c r="F63" s="64">
        <f t="shared" si="9"/>
        <v>17.017904314646316</v>
      </c>
      <c r="G63" s="14">
        <f>+H63-C63-D63+E63</f>
        <v>-75.10662849555409</v>
      </c>
      <c r="H63" s="54">
        <f t="shared" si="11"/>
        <v>1351.2715806885144</v>
      </c>
      <c r="I63" s="4"/>
      <c r="J63" s="42" t="s">
        <v>25</v>
      </c>
      <c r="K63" s="54">
        <v>1227.3702843234873</v>
      </c>
      <c r="L63" s="17">
        <v>202.6298796595245</v>
      </c>
      <c r="M63" s="67">
        <v>3.621954798943352</v>
      </c>
      <c r="N63" s="64">
        <v>17.017904314646316</v>
      </c>
      <c r="O63" s="14">
        <v>-75.10662849555409</v>
      </c>
      <c r="P63" s="54">
        <v>1351.2715806885144</v>
      </c>
    </row>
    <row r="64" spans="2:16" s="34" customFormat="1" ht="12.75">
      <c r="B64" s="41" t="s">
        <v>36</v>
      </c>
      <c r="C64" s="53">
        <f t="shared" si="10"/>
        <v>12673.138621528931</v>
      </c>
      <c r="D64" s="35">
        <f t="shared" si="9"/>
        <v>754.0038156736132</v>
      </c>
      <c r="E64" s="61">
        <f t="shared" si="9"/>
        <v>313.56618726152044</v>
      </c>
      <c r="F64" s="62">
        <f t="shared" si="9"/>
        <v>633.2315820369827</v>
      </c>
      <c r="G64" s="35">
        <f>SUM(G65:G67)</f>
        <v>-1418.1560080305505</v>
      </c>
      <c r="H64" s="53">
        <f t="shared" si="11"/>
        <v>11695.420241910473</v>
      </c>
      <c r="I64" s="33"/>
      <c r="J64" s="41" t="s">
        <v>37</v>
      </c>
      <c r="K64" s="53">
        <v>12673.138621528931</v>
      </c>
      <c r="L64" s="35">
        <v>754.0038156736132</v>
      </c>
      <c r="M64" s="61">
        <v>313.56618726152044</v>
      </c>
      <c r="N64" s="62">
        <v>633.2315820369827</v>
      </c>
      <c r="O64" s="35">
        <v>-1418.1560080305505</v>
      </c>
      <c r="P64" s="53">
        <v>11695.420241910473</v>
      </c>
    </row>
    <row r="65" spans="2:16" ht="12.75">
      <c r="B65" s="39" t="s">
        <v>38</v>
      </c>
      <c r="C65" s="54">
        <f t="shared" si="10"/>
        <v>480.4735037061622</v>
      </c>
      <c r="D65" s="14">
        <f t="shared" si="9"/>
        <v>0</v>
      </c>
      <c r="E65" s="65">
        <f t="shared" si="9"/>
        <v>84.33812738479601</v>
      </c>
      <c r="F65" s="64">
        <f t="shared" si="9"/>
        <v>23.011447020839448</v>
      </c>
      <c r="G65" s="14">
        <f>+H65-C65-D65+E65</f>
        <v>-21.401581221603962</v>
      </c>
      <c r="H65" s="54">
        <f t="shared" si="11"/>
        <v>374.73379509976223</v>
      </c>
      <c r="I65" s="4"/>
      <c r="J65" s="39" t="s">
        <v>39</v>
      </c>
      <c r="K65" s="54">
        <v>480.4735037061622</v>
      </c>
      <c r="L65" s="14">
        <v>0</v>
      </c>
      <c r="M65" s="65">
        <v>84.33812738479601</v>
      </c>
      <c r="N65" s="64">
        <v>23.011447020839448</v>
      </c>
      <c r="O65" s="14">
        <v>-21.401581221603962</v>
      </c>
      <c r="P65" s="54">
        <v>374.73379509976223</v>
      </c>
    </row>
    <row r="66" spans="2:16" ht="12.75">
      <c r="B66" s="39" t="s">
        <v>40</v>
      </c>
      <c r="C66" s="54">
        <f t="shared" si="10"/>
        <v>896.1168270826419</v>
      </c>
      <c r="D66" s="14">
        <f t="shared" si="9"/>
        <v>336.12562371587904</v>
      </c>
      <c r="E66" s="65">
        <f t="shared" si="9"/>
        <v>229.2280598767244</v>
      </c>
      <c r="F66" s="64">
        <f t="shared" si="9"/>
        <v>0</v>
      </c>
      <c r="G66" s="14">
        <f>+H66-C66-D66+E66</f>
        <v>-197.6799548626629</v>
      </c>
      <c r="H66" s="54">
        <f t="shared" si="11"/>
        <v>805.3344360591336</v>
      </c>
      <c r="I66" s="4"/>
      <c r="J66" s="39" t="s">
        <v>41</v>
      </c>
      <c r="K66" s="54">
        <v>896.1168270826419</v>
      </c>
      <c r="L66" s="14">
        <v>336.12562371587904</v>
      </c>
      <c r="M66" s="65">
        <v>229.2280598767244</v>
      </c>
      <c r="N66" s="64">
        <v>0</v>
      </c>
      <c r="O66" s="14">
        <v>-197.6799548626629</v>
      </c>
      <c r="P66" s="54">
        <v>805.3344360591336</v>
      </c>
    </row>
    <row r="67" spans="2:16" ht="12.75">
      <c r="B67" s="39" t="s">
        <v>42</v>
      </c>
      <c r="C67" s="54">
        <f t="shared" si="10"/>
        <v>11296.548290740126</v>
      </c>
      <c r="D67" s="14">
        <f t="shared" si="9"/>
        <v>417.8781919577341</v>
      </c>
      <c r="E67" s="65">
        <f t="shared" si="9"/>
        <v>0</v>
      </c>
      <c r="F67" s="64">
        <f t="shared" si="9"/>
        <v>610.2201350161432</v>
      </c>
      <c r="G67" s="14">
        <f>+H67-C67-D67+E67</f>
        <v>-1199.0744719462837</v>
      </c>
      <c r="H67" s="54">
        <f t="shared" si="11"/>
        <v>10515.352010751576</v>
      </c>
      <c r="I67" s="4"/>
      <c r="J67" s="39" t="s">
        <v>43</v>
      </c>
      <c r="K67" s="54">
        <v>11296.548290740126</v>
      </c>
      <c r="L67" s="14">
        <v>417.8781919577341</v>
      </c>
      <c r="M67" s="65">
        <v>0</v>
      </c>
      <c r="N67" s="64">
        <v>610.2201350161432</v>
      </c>
      <c r="O67" s="14">
        <v>-1199.0744719462837</v>
      </c>
      <c r="P67" s="54">
        <v>10515.352010751576</v>
      </c>
    </row>
    <row r="68" spans="2:16" s="34" customFormat="1" ht="13.5" thickBot="1">
      <c r="B68" s="70" t="s">
        <v>44</v>
      </c>
      <c r="C68" s="71">
        <f t="shared" si="10"/>
        <v>53484.51709259874</v>
      </c>
      <c r="D68" s="72">
        <f t="shared" si="9"/>
        <v>7859.727326093338</v>
      </c>
      <c r="E68" s="68">
        <f t="shared" si="9"/>
        <v>4180.240680950983</v>
      </c>
      <c r="F68" s="69">
        <f t="shared" si="9"/>
        <v>2642.661990020546</v>
      </c>
      <c r="G68" s="72">
        <f>+G53+G58+G62+G64</f>
        <v>-2536.9800635965694</v>
      </c>
      <c r="H68" s="71">
        <f t="shared" si="11"/>
        <v>54627.02367414452</v>
      </c>
      <c r="I68" s="33"/>
      <c r="J68" s="70" t="s">
        <v>45</v>
      </c>
      <c r="K68" s="71">
        <v>53484.51709259874</v>
      </c>
      <c r="L68" s="72">
        <v>7859.727326093338</v>
      </c>
      <c r="M68" s="68">
        <v>4180.240680950983</v>
      </c>
      <c r="N68" s="69">
        <v>2642.661990020546</v>
      </c>
      <c r="O68" s="72">
        <v>-2536.9800635965694</v>
      </c>
      <c r="P68" s="71">
        <v>54627.02367414452</v>
      </c>
    </row>
    <row r="69" spans="2:16" ht="14.25" thickBot="1" thickTop="1">
      <c r="B69" s="45" t="s">
        <v>46</v>
      </c>
      <c r="C69" s="46"/>
      <c r="D69" s="47"/>
      <c r="E69" s="48">
        <v>0.040885921669840064</v>
      </c>
      <c r="F69" s="47"/>
      <c r="G69" s="46"/>
      <c r="H69" s="49"/>
      <c r="I69" s="4"/>
      <c r="J69" s="45" t="s">
        <v>47</v>
      </c>
      <c r="K69" s="46"/>
      <c r="L69" s="47"/>
      <c r="M69" s="48">
        <v>0.040885921669840064</v>
      </c>
      <c r="N69" s="47"/>
      <c r="O69" s="46"/>
      <c r="P69" s="49"/>
    </row>
    <row r="70" spans="2:16" ht="13.5" thickTop="1">
      <c r="B70" s="30"/>
      <c r="C70" s="25">
        <v>18.078</v>
      </c>
      <c r="D70" s="25">
        <v>17.035</v>
      </c>
      <c r="E70" s="25">
        <v>17.035</v>
      </c>
      <c r="F70" s="25">
        <v>17.035</v>
      </c>
      <c r="G70" s="31"/>
      <c r="H70" s="25">
        <v>19.346</v>
      </c>
      <c r="I70" s="4"/>
      <c r="J70" s="26"/>
      <c r="K70" s="25">
        <v>18.078</v>
      </c>
      <c r="L70" s="25">
        <v>17.035</v>
      </c>
      <c r="M70" s="25">
        <v>17.035</v>
      </c>
      <c r="N70" s="25">
        <v>17.035</v>
      </c>
      <c r="O70" s="31"/>
      <c r="P70" s="25">
        <v>19.346</v>
      </c>
    </row>
    <row r="71" spans="2:16" ht="12.75">
      <c r="B71" s="26"/>
      <c r="C71" s="14"/>
      <c r="D71" s="14"/>
      <c r="E71" s="17"/>
      <c r="F71" s="14"/>
      <c r="G71" s="16"/>
      <c r="H71" s="14"/>
      <c r="I71" s="4"/>
      <c r="J71" s="32"/>
      <c r="K71" s="27"/>
      <c r="L71" s="27"/>
      <c r="M71" s="27"/>
      <c r="N71" s="27"/>
      <c r="O71" s="27"/>
      <c r="P71" s="2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98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3" max="7" width="18.28125" style="0" customWidth="1"/>
    <col min="8" max="8" width="14.8515625" style="0" customWidth="1"/>
    <col min="9" max="9" width="29.7109375" style="0" customWidth="1"/>
    <col min="10" max="10" width="10.00390625" style="0" customWidth="1"/>
    <col min="11" max="11" width="18.28125" style="0" customWidth="1"/>
    <col min="12" max="15" width="18.00390625" style="0" customWidth="1"/>
  </cols>
  <sheetData>
    <row r="2" spans="1:9" ht="12.75">
      <c r="A2" s="77" t="s">
        <v>53</v>
      </c>
      <c r="I2" s="78" t="s">
        <v>54</v>
      </c>
    </row>
    <row r="3" spans="1:9" ht="12.75">
      <c r="A3" s="77"/>
      <c r="I3" s="78"/>
    </row>
    <row r="5" spans="1:15" ht="12.75">
      <c r="A5" s="79"/>
      <c r="B5" s="80"/>
      <c r="C5" s="81"/>
      <c r="D5" s="81"/>
      <c r="E5" s="81"/>
      <c r="F5" s="81"/>
      <c r="G5" s="81"/>
      <c r="H5" s="82"/>
      <c r="I5" s="83"/>
      <c r="J5" s="84"/>
      <c r="K5" s="85"/>
      <c r="L5" s="85"/>
      <c r="M5" s="85"/>
      <c r="N5" s="85"/>
      <c r="O5" s="85"/>
    </row>
    <row r="6" spans="1:19" ht="20.25">
      <c r="A6" s="132" t="s">
        <v>55</v>
      </c>
      <c r="B6" s="132"/>
      <c r="C6" s="132"/>
      <c r="D6" s="132"/>
      <c r="E6" s="132"/>
      <c r="F6" s="132"/>
      <c r="G6" s="132"/>
      <c r="H6" s="86"/>
      <c r="I6" s="132" t="s">
        <v>56</v>
      </c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15" ht="20.25">
      <c r="A7" s="133" t="s">
        <v>57</v>
      </c>
      <c r="B7" s="132"/>
      <c r="C7" s="132"/>
      <c r="D7" s="132"/>
      <c r="E7" s="132"/>
      <c r="F7" s="132"/>
      <c r="G7" s="132"/>
      <c r="H7" s="82"/>
      <c r="I7" s="132" t="s">
        <v>58</v>
      </c>
      <c r="J7" s="132"/>
      <c r="K7" s="132"/>
      <c r="L7" s="132"/>
      <c r="M7" s="132"/>
      <c r="N7" s="132"/>
      <c r="O7" s="132"/>
    </row>
    <row r="8" spans="1:14" ht="13.5" thickBot="1">
      <c r="A8" s="87"/>
      <c r="B8" s="87"/>
      <c r="C8" s="88"/>
      <c r="D8" s="89"/>
      <c r="E8" s="89"/>
      <c r="F8" s="89"/>
      <c r="H8" s="82"/>
      <c r="I8" s="90"/>
      <c r="J8" s="90"/>
      <c r="K8" s="91"/>
      <c r="L8" s="17"/>
      <c r="M8" s="17"/>
      <c r="N8" s="17"/>
    </row>
    <row r="9" spans="1:15" ht="13.5" thickTop="1">
      <c r="A9" s="130" t="s">
        <v>4</v>
      </c>
      <c r="B9" s="92"/>
      <c r="C9" s="93" t="s">
        <v>59</v>
      </c>
      <c r="D9" s="94"/>
      <c r="E9" s="94"/>
      <c r="F9" s="94"/>
      <c r="G9" s="94"/>
      <c r="H9" s="95"/>
      <c r="I9" s="130" t="s">
        <v>5</v>
      </c>
      <c r="J9" s="92"/>
      <c r="K9" s="93" t="s">
        <v>60</v>
      </c>
      <c r="L9" s="94"/>
      <c r="M9" s="94"/>
      <c r="N9" s="94"/>
      <c r="O9" s="94"/>
    </row>
    <row r="10" spans="1:15" ht="13.5" thickBot="1">
      <c r="A10" s="131"/>
      <c r="B10" s="96"/>
      <c r="C10" s="97" t="s">
        <v>61</v>
      </c>
      <c r="D10" s="98">
        <v>2009</v>
      </c>
      <c r="E10" s="98">
        <v>2010</v>
      </c>
      <c r="F10" s="98">
        <v>2011</v>
      </c>
      <c r="G10" s="99" t="s">
        <v>62</v>
      </c>
      <c r="H10" s="95"/>
      <c r="I10" s="131" t="s">
        <v>5</v>
      </c>
      <c r="J10" s="96"/>
      <c r="K10" s="97" t="s">
        <v>63</v>
      </c>
      <c r="L10" s="98">
        <v>2009</v>
      </c>
      <c r="M10" s="98">
        <v>2010</v>
      </c>
      <c r="N10" s="98">
        <v>2011</v>
      </c>
      <c r="O10" s="99" t="s">
        <v>62</v>
      </c>
    </row>
    <row r="11" spans="1:15" ht="18.75" thickTop="1">
      <c r="A11" s="100" t="s">
        <v>64</v>
      </c>
      <c r="B11" s="101" t="s">
        <v>65</v>
      </c>
      <c r="C11" s="102">
        <f>+C13+C15+C17+C19+C21</f>
        <v>1056814.4</v>
      </c>
      <c r="D11" s="102">
        <f>+D13+D15+D17+D19+D21</f>
        <v>135007.30000000002</v>
      </c>
      <c r="E11" s="102">
        <f>+E13+E15+E17+E19+E21</f>
        <v>135232.4</v>
      </c>
      <c r="F11" s="102">
        <f>+F13+F15+F17+F19+F21</f>
        <v>137376.5</v>
      </c>
      <c r="G11" s="102">
        <f>+G13+G15+G17+G19+G21</f>
        <v>649198.2</v>
      </c>
      <c r="H11" s="95"/>
      <c r="I11" s="100" t="s">
        <v>66</v>
      </c>
      <c r="J11" s="101" t="s">
        <v>67</v>
      </c>
      <c r="K11" s="102">
        <v>1056814.4</v>
      </c>
      <c r="L11" s="102">
        <v>135007.3</v>
      </c>
      <c r="M11" s="102">
        <v>135232.4</v>
      </c>
      <c r="N11" s="102">
        <v>137376.5</v>
      </c>
      <c r="O11" s="102">
        <v>649198.2</v>
      </c>
    </row>
    <row r="12" spans="1:15" ht="13.5" thickBot="1">
      <c r="A12" s="96"/>
      <c r="B12" s="103" t="s">
        <v>68</v>
      </c>
      <c r="C12" s="104"/>
      <c r="D12" s="104">
        <f>+D14+D16+D18+D20+D22</f>
        <v>39468.399999999994</v>
      </c>
      <c r="E12" s="104">
        <f>+E14+E16+E18+E20+E22</f>
        <v>34813.399999999994</v>
      </c>
      <c r="F12" s="104">
        <f>+F14+F16+F18+F20+F22</f>
        <v>32779.6</v>
      </c>
      <c r="G12" s="104">
        <f>+G14+G16+G18+G20+G22</f>
        <v>148811.9</v>
      </c>
      <c r="H12" s="105"/>
      <c r="I12" s="96"/>
      <c r="J12" s="103" t="s">
        <v>69</v>
      </c>
      <c r="K12" s="104"/>
      <c r="L12" s="104">
        <v>39468.4</v>
      </c>
      <c r="M12" s="104">
        <v>34813.4</v>
      </c>
      <c r="N12" s="104">
        <v>32779.6</v>
      </c>
      <c r="O12" s="104">
        <v>148811.9</v>
      </c>
    </row>
    <row r="13" spans="1:15" ht="13.5" thickTop="1">
      <c r="A13" s="106" t="s">
        <v>70</v>
      </c>
      <c r="B13" s="107" t="s">
        <v>65</v>
      </c>
      <c r="C13" s="108">
        <v>373577.8</v>
      </c>
      <c r="D13" s="108">
        <v>59462.6</v>
      </c>
      <c r="E13" s="108">
        <v>66978.6</v>
      </c>
      <c r="F13" s="108">
        <v>60921.8</v>
      </c>
      <c r="G13" s="108">
        <v>186214.8</v>
      </c>
      <c r="H13" s="105"/>
      <c r="I13" s="106" t="s">
        <v>71</v>
      </c>
      <c r="J13" s="107" t="s">
        <v>67</v>
      </c>
      <c r="K13" s="108">
        <v>373577.8</v>
      </c>
      <c r="L13" s="108">
        <v>59462.6</v>
      </c>
      <c r="M13" s="108">
        <v>66978.6</v>
      </c>
      <c r="N13" s="108">
        <v>60921.8</v>
      </c>
      <c r="O13" s="108">
        <v>186214.8</v>
      </c>
    </row>
    <row r="14" spans="1:15" ht="12.75">
      <c r="A14" s="106" t="s">
        <v>72</v>
      </c>
      <c r="B14" s="107" t="s">
        <v>68</v>
      </c>
      <c r="C14" s="108"/>
      <c r="D14" s="108">
        <v>16925.6</v>
      </c>
      <c r="E14" s="108">
        <v>12866.4</v>
      </c>
      <c r="F14" s="108">
        <v>12595.4</v>
      </c>
      <c r="G14" s="108">
        <v>26275.9</v>
      </c>
      <c r="H14" s="105"/>
      <c r="I14" s="106" t="s">
        <v>72</v>
      </c>
      <c r="J14" s="107" t="s">
        <v>69</v>
      </c>
      <c r="K14" s="108"/>
      <c r="L14" s="108">
        <v>16925.6</v>
      </c>
      <c r="M14" s="108">
        <v>12866.4</v>
      </c>
      <c r="N14" s="108">
        <v>12595.4</v>
      </c>
      <c r="O14" s="108">
        <v>26275.9</v>
      </c>
    </row>
    <row r="15" spans="1:15" ht="12.75">
      <c r="A15" s="106" t="s">
        <v>73</v>
      </c>
      <c r="B15" s="107" t="s">
        <v>65</v>
      </c>
      <c r="C15" s="108">
        <v>7249.6</v>
      </c>
      <c r="D15" s="108">
        <v>1501.5</v>
      </c>
      <c r="E15" s="108">
        <v>1569.1</v>
      </c>
      <c r="F15" s="108">
        <v>1520.4</v>
      </c>
      <c r="G15" s="108">
        <v>2658.6</v>
      </c>
      <c r="H15" s="105"/>
      <c r="I15" s="106" t="s">
        <v>74</v>
      </c>
      <c r="J15" s="107" t="s">
        <v>67</v>
      </c>
      <c r="K15" s="108">
        <v>7249.6</v>
      </c>
      <c r="L15" s="108">
        <v>1501.5</v>
      </c>
      <c r="M15" s="108">
        <v>1569.1</v>
      </c>
      <c r="N15" s="108">
        <v>1520.4</v>
      </c>
      <c r="O15" s="108">
        <v>2658.6</v>
      </c>
    </row>
    <row r="16" spans="1:15" ht="12.75">
      <c r="A16" s="106"/>
      <c r="B16" s="107" t="s">
        <v>68</v>
      </c>
      <c r="C16" s="108"/>
      <c r="D16" s="108">
        <v>326.7</v>
      </c>
      <c r="E16" s="108">
        <v>259.1</v>
      </c>
      <c r="F16" s="108">
        <v>188.4</v>
      </c>
      <c r="G16" s="108">
        <v>259.1</v>
      </c>
      <c r="H16" s="105"/>
      <c r="I16" s="106"/>
      <c r="J16" s="107" t="s">
        <v>69</v>
      </c>
      <c r="K16" s="108"/>
      <c r="L16" s="108">
        <v>326.7</v>
      </c>
      <c r="M16" s="108">
        <v>259.1</v>
      </c>
      <c r="N16" s="108">
        <v>188.4</v>
      </c>
      <c r="O16" s="108">
        <v>259.1</v>
      </c>
    </row>
    <row r="17" spans="1:15" ht="12.75">
      <c r="A17" s="106" t="s">
        <v>75</v>
      </c>
      <c r="B17" s="107" t="s">
        <v>65</v>
      </c>
      <c r="C17" s="108">
        <v>121655</v>
      </c>
      <c r="D17" s="108">
        <v>7158.5</v>
      </c>
      <c r="E17" s="108">
        <v>7717.4</v>
      </c>
      <c r="F17" s="108">
        <v>8390.4</v>
      </c>
      <c r="G17" s="108">
        <v>98388.7</v>
      </c>
      <c r="H17" s="105"/>
      <c r="I17" s="106" t="s">
        <v>76</v>
      </c>
      <c r="J17" s="107" t="s">
        <v>67</v>
      </c>
      <c r="K17" s="108">
        <v>121655</v>
      </c>
      <c r="L17" s="108">
        <v>7158.5</v>
      </c>
      <c r="M17" s="108">
        <v>7717.4</v>
      </c>
      <c r="N17" s="108">
        <v>8390.4</v>
      </c>
      <c r="O17" s="108">
        <v>98388.7</v>
      </c>
    </row>
    <row r="18" spans="1:15" ht="12.75">
      <c r="A18" s="106"/>
      <c r="B18" s="107" t="s">
        <v>68</v>
      </c>
      <c r="C18" s="108"/>
      <c r="D18" s="108">
        <v>4056</v>
      </c>
      <c r="E18" s="108">
        <v>3801.1</v>
      </c>
      <c r="F18" s="108">
        <v>3527</v>
      </c>
      <c r="G18" s="108">
        <v>22084.2</v>
      </c>
      <c r="H18" s="105"/>
      <c r="I18" s="106"/>
      <c r="J18" s="107" t="s">
        <v>69</v>
      </c>
      <c r="K18" s="108"/>
      <c r="L18" s="108">
        <v>4056</v>
      </c>
      <c r="M18" s="108">
        <v>3801.1</v>
      </c>
      <c r="N18" s="108">
        <v>3527</v>
      </c>
      <c r="O18" s="108">
        <v>22084.2</v>
      </c>
    </row>
    <row r="19" spans="1:15" ht="12.75">
      <c r="A19" s="106" t="s">
        <v>77</v>
      </c>
      <c r="B19" s="107" t="s">
        <v>65</v>
      </c>
      <c r="C19" s="108">
        <v>219010</v>
      </c>
      <c r="D19" s="108">
        <v>38725.1</v>
      </c>
      <c r="E19" s="108">
        <v>49585.2</v>
      </c>
      <c r="F19" s="108">
        <v>50272.5</v>
      </c>
      <c r="G19" s="108">
        <v>80427.2</v>
      </c>
      <c r="H19" s="105"/>
      <c r="I19" s="106" t="s">
        <v>78</v>
      </c>
      <c r="J19" s="107" t="s">
        <v>67</v>
      </c>
      <c r="K19" s="108">
        <v>219010</v>
      </c>
      <c r="L19" s="108">
        <v>38725.1</v>
      </c>
      <c r="M19" s="108">
        <v>49585.2</v>
      </c>
      <c r="N19" s="108">
        <v>50272.5</v>
      </c>
      <c r="O19" s="108">
        <v>80427.2</v>
      </c>
    </row>
    <row r="20" spans="1:15" ht="12.75">
      <c r="A20" s="106"/>
      <c r="B20" s="107" t="s">
        <v>79</v>
      </c>
      <c r="C20" s="108"/>
      <c r="D20" s="108">
        <v>4725.8</v>
      </c>
      <c r="E20" s="108">
        <v>6131.6</v>
      </c>
      <c r="F20" s="108">
        <v>4912.5</v>
      </c>
      <c r="G20" s="108">
        <v>36934.8</v>
      </c>
      <c r="H20" s="105"/>
      <c r="I20" s="106"/>
      <c r="J20" s="107" t="s">
        <v>80</v>
      </c>
      <c r="K20" s="108"/>
      <c r="L20" s="108">
        <v>4725.8</v>
      </c>
      <c r="M20" s="108">
        <v>6131.6</v>
      </c>
      <c r="N20" s="108">
        <v>4912.5</v>
      </c>
      <c r="O20" s="108">
        <v>36934.8</v>
      </c>
    </row>
    <row r="21" spans="1:15" ht="12.75">
      <c r="A21" s="106" t="s">
        <v>81</v>
      </c>
      <c r="B21" s="107" t="s">
        <v>65</v>
      </c>
      <c r="C21" s="108">
        <v>335322</v>
      </c>
      <c r="D21" s="108">
        <v>28159.6</v>
      </c>
      <c r="E21" s="108">
        <v>9382.1</v>
      </c>
      <c r="F21" s="108">
        <v>16271.4</v>
      </c>
      <c r="G21" s="108">
        <v>281508.9</v>
      </c>
      <c r="H21" s="105"/>
      <c r="I21" s="106" t="s">
        <v>82</v>
      </c>
      <c r="J21" s="107" t="s">
        <v>67</v>
      </c>
      <c r="K21" s="108">
        <v>335322</v>
      </c>
      <c r="L21" s="108">
        <v>28159.6</v>
      </c>
      <c r="M21" s="108">
        <v>9382.1</v>
      </c>
      <c r="N21" s="108">
        <v>16271.4</v>
      </c>
      <c r="O21" s="108">
        <v>281508.9</v>
      </c>
    </row>
    <row r="22" spans="1:15" ht="13.5" thickBot="1">
      <c r="A22" s="106"/>
      <c r="B22" s="109" t="s">
        <v>68</v>
      </c>
      <c r="C22" s="108"/>
      <c r="D22" s="108">
        <v>13434.3</v>
      </c>
      <c r="E22" s="108">
        <v>11755.2</v>
      </c>
      <c r="F22" s="108">
        <v>11556.3</v>
      </c>
      <c r="G22" s="108">
        <v>63257.9</v>
      </c>
      <c r="H22" s="95"/>
      <c r="I22" s="106"/>
      <c r="J22" s="109" t="s">
        <v>69</v>
      </c>
      <c r="K22" s="108"/>
      <c r="L22" s="108">
        <v>13434.3</v>
      </c>
      <c r="M22" s="108">
        <v>11755.2</v>
      </c>
      <c r="N22" s="108">
        <v>11556.3</v>
      </c>
      <c r="O22" s="108">
        <v>63257.9</v>
      </c>
    </row>
    <row r="23" spans="1:15" ht="18.75" thickTop="1">
      <c r="A23" s="100" t="s">
        <v>83</v>
      </c>
      <c r="B23" s="101" t="s">
        <v>65</v>
      </c>
      <c r="C23" s="102">
        <f>+C25+C27+C29+C31</f>
        <v>1056814.4</v>
      </c>
      <c r="D23" s="102">
        <f>+D25+D27+D29+D31</f>
        <v>135007.3</v>
      </c>
      <c r="E23" s="102">
        <f>+E25+E27+E29+E31</f>
        <v>135232.4</v>
      </c>
      <c r="F23" s="102">
        <f>+F25+F27+F29+F31</f>
        <v>137376.5</v>
      </c>
      <c r="G23" s="102">
        <f>+G25+G27+G29+G31</f>
        <v>649198.2</v>
      </c>
      <c r="H23" s="95"/>
      <c r="I23" s="100" t="s">
        <v>84</v>
      </c>
      <c r="J23" s="101" t="s">
        <v>67</v>
      </c>
      <c r="K23" s="102">
        <v>1056814.4</v>
      </c>
      <c r="L23" s="102">
        <v>135007.3</v>
      </c>
      <c r="M23" s="102">
        <v>135232.4</v>
      </c>
      <c r="N23" s="102">
        <v>137376.5</v>
      </c>
      <c r="O23" s="102">
        <v>649198.2</v>
      </c>
    </row>
    <row r="24" spans="1:15" ht="13.5" thickBot="1">
      <c r="A24" s="96"/>
      <c r="B24" s="103" t="s">
        <v>68</v>
      </c>
      <c r="C24" s="104"/>
      <c r="D24" s="104">
        <f>+D28+D30+D32</f>
        <v>39468.4</v>
      </c>
      <c r="E24" s="104">
        <f>+E28+E30+E32</f>
        <v>34813.4</v>
      </c>
      <c r="F24" s="104">
        <f>+F28+F30+F32</f>
        <v>32779.6</v>
      </c>
      <c r="G24" s="104">
        <f>+G28+G30+G32</f>
        <v>148811.9</v>
      </c>
      <c r="H24" s="95"/>
      <c r="I24" s="96"/>
      <c r="J24" s="103" t="s">
        <v>69</v>
      </c>
      <c r="K24" s="104"/>
      <c r="L24" s="104">
        <v>39468.4</v>
      </c>
      <c r="M24" s="104">
        <v>34813.4</v>
      </c>
      <c r="N24" s="104">
        <v>32779.6</v>
      </c>
      <c r="O24" s="104">
        <v>148811.9</v>
      </c>
    </row>
    <row r="25" spans="1:15" ht="13.5" thickTop="1">
      <c r="A25" s="110" t="s">
        <v>26</v>
      </c>
      <c r="B25" s="111" t="s">
        <v>65</v>
      </c>
      <c r="C25" s="112"/>
      <c r="D25" s="112"/>
      <c r="E25" s="112"/>
      <c r="F25" s="112"/>
      <c r="G25" s="112"/>
      <c r="H25" s="95"/>
      <c r="I25" s="110" t="s">
        <v>27</v>
      </c>
      <c r="J25" s="111" t="s">
        <v>67</v>
      </c>
      <c r="K25" s="112"/>
      <c r="L25" s="112"/>
      <c r="M25" s="112"/>
      <c r="N25" s="112"/>
      <c r="O25" s="112"/>
    </row>
    <row r="26" spans="1:15" ht="12.75">
      <c r="A26" s="110"/>
      <c r="B26" s="113" t="s">
        <v>68</v>
      </c>
      <c r="C26" s="112"/>
      <c r="D26" s="112"/>
      <c r="E26" s="112"/>
      <c r="F26" s="112"/>
      <c r="G26" s="112"/>
      <c r="H26" s="95"/>
      <c r="I26" s="110"/>
      <c r="J26" s="113" t="s">
        <v>69</v>
      </c>
      <c r="K26" s="112"/>
      <c r="L26" s="112"/>
      <c r="M26" s="112"/>
      <c r="N26" s="112"/>
      <c r="O26" s="112"/>
    </row>
    <row r="27" spans="1:15" ht="12.75">
      <c r="A27" s="110" t="s">
        <v>24</v>
      </c>
      <c r="B27" s="113" t="s">
        <v>65</v>
      </c>
      <c r="C27" s="112">
        <v>147006.1</v>
      </c>
      <c r="D27" s="112">
        <v>24331.3</v>
      </c>
      <c r="E27" s="112">
        <v>19878.3</v>
      </c>
      <c r="F27" s="112">
        <v>29607.3</v>
      </c>
      <c r="G27" s="112">
        <v>73189.1</v>
      </c>
      <c r="H27" s="95"/>
      <c r="I27" s="110" t="s">
        <v>25</v>
      </c>
      <c r="J27" s="113" t="s">
        <v>67</v>
      </c>
      <c r="K27" s="112">
        <v>147006.1</v>
      </c>
      <c r="L27" s="112">
        <v>24331.3</v>
      </c>
      <c r="M27" s="112">
        <v>19878.3</v>
      </c>
      <c r="N27" s="112">
        <v>29607.3</v>
      </c>
      <c r="O27" s="112">
        <v>73189.1</v>
      </c>
    </row>
    <row r="28" spans="1:15" ht="12.75">
      <c r="A28" s="110"/>
      <c r="B28" s="113" t="s">
        <v>68</v>
      </c>
      <c r="C28" s="112"/>
      <c r="D28" s="112">
        <v>5589.7</v>
      </c>
      <c r="E28" s="112">
        <v>3544.5</v>
      </c>
      <c r="F28" s="112">
        <v>3480.5</v>
      </c>
      <c r="G28" s="112">
        <v>11114.5</v>
      </c>
      <c r="H28" s="95"/>
      <c r="I28" s="110"/>
      <c r="J28" s="113" t="s">
        <v>69</v>
      </c>
      <c r="K28" s="112"/>
      <c r="L28" s="112">
        <v>5589.7</v>
      </c>
      <c r="M28" s="112">
        <v>3544.5</v>
      </c>
      <c r="N28" s="112">
        <v>3480.5</v>
      </c>
      <c r="O28" s="112">
        <v>11114.5</v>
      </c>
    </row>
    <row r="29" spans="1:15" ht="12.75">
      <c r="A29" s="110" t="s">
        <v>85</v>
      </c>
      <c r="B29" s="113" t="s">
        <v>65</v>
      </c>
      <c r="C29" s="112">
        <v>292278.5</v>
      </c>
      <c r="D29" s="112">
        <v>17345.9</v>
      </c>
      <c r="E29" s="112">
        <v>8153.6</v>
      </c>
      <c r="F29" s="112">
        <v>8155.7</v>
      </c>
      <c r="G29" s="112">
        <v>258623.3</v>
      </c>
      <c r="H29" s="95"/>
      <c r="I29" s="110" t="s">
        <v>86</v>
      </c>
      <c r="J29" s="113" t="s">
        <v>67</v>
      </c>
      <c r="K29" s="112">
        <v>292278.5</v>
      </c>
      <c r="L29" s="112">
        <v>17345.9</v>
      </c>
      <c r="M29" s="112">
        <v>8153.6</v>
      </c>
      <c r="N29" s="112">
        <v>8155.7</v>
      </c>
      <c r="O29" s="112">
        <v>258623.3</v>
      </c>
    </row>
    <row r="30" spans="1:15" ht="12.75">
      <c r="A30" s="110"/>
      <c r="B30" s="113" t="s">
        <v>68</v>
      </c>
      <c r="C30" s="112"/>
      <c r="D30" s="112">
        <v>10994.8</v>
      </c>
      <c r="E30" s="112">
        <v>9739.2</v>
      </c>
      <c r="F30" s="112">
        <v>9555.9</v>
      </c>
      <c r="G30" s="112">
        <v>64033.5</v>
      </c>
      <c r="H30" s="95"/>
      <c r="I30" s="110"/>
      <c r="J30" s="113" t="s">
        <v>69</v>
      </c>
      <c r="K30" s="112"/>
      <c r="L30" s="112">
        <v>10994.8</v>
      </c>
      <c r="M30" s="112">
        <v>9739.2</v>
      </c>
      <c r="N30" s="112">
        <v>9555.9</v>
      </c>
      <c r="O30" s="112">
        <v>64033.5</v>
      </c>
    </row>
    <row r="31" spans="1:15" ht="12.75">
      <c r="A31" s="110" t="s">
        <v>87</v>
      </c>
      <c r="B31" s="113" t="s">
        <v>65</v>
      </c>
      <c r="C31" s="112">
        <v>617529.8</v>
      </c>
      <c r="D31" s="112">
        <v>93330.1</v>
      </c>
      <c r="E31" s="112">
        <v>107200.5</v>
      </c>
      <c r="F31" s="112">
        <v>99613.5</v>
      </c>
      <c r="G31" s="112">
        <v>317385.8</v>
      </c>
      <c r="H31" s="95"/>
      <c r="I31" s="110" t="s">
        <v>88</v>
      </c>
      <c r="J31" s="113" t="s">
        <v>67</v>
      </c>
      <c r="K31" s="112">
        <v>617529.8</v>
      </c>
      <c r="L31" s="112">
        <v>93330.1</v>
      </c>
      <c r="M31" s="112">
        <v>107200.5</v>
      </c>
      <c r="N31" s="112">
        <v>99613.5</v>
      </c>
      <c r="O31" s="112">
        <v>317385.8</v>
      </c>
    </row>
    <row r="32" spans="1:15" ht="13.5" thickBot="1">
      <c r="A32" s="110"/>
      <c r="B32" s="113" t="s">
        <v>68</v>
      </c>
      <c r="C32" s="112"/>
      <c r="D32" s="112">
        <v>22883.9</v>
      </c>
      <c r="E32" s="112">
        <v>21529.7</v>
      </c>
      <c r="F32" s="112">
        <v>19743.2</v>
      </c>
      <c r="G32" s="112">
        <v>73663.9</v>
      </c>
      <c r="H32" s="95"/>
      <c r="I32" s="110"/>
      <c r="J32" s="113" t="s">
        <v>69</v>
      </c>
      <c r="K32" s="112"/>
      <c r="L32" s="112">
        <v>22883.9</v>
      </c>
      <c r="M32" s="112">
        <v>21529.7</v>
      </c>
      <c r="N32" s="112">
        <v>19743.2</v>
      </c>
      <c r="O32" s="112">
        <v>73663.9</v>
      </c>
    </row>
    <row r="33" spans="1:15" ht="18.75" thickTop="1">
      <c r="A33" s="100" t="s">
        <v>89</v>
      </c>
      <c r="B33" s="101" t="s">
        <v>65</v>
      </c>
      <c r="C33" s="102">
        <f>+C25+C27+C29+C31</f>
        <v>1056814.4</v>
      </c>
      <c r="D33" s="102">
        <f>+D25+D27+D29+D31</f>
        <v>135007.3</v>
      </c>
      <c r="E33" s="102">
        <f>+E25+E27+E29+E31</f>
        <v>135232.4</v>
      </c>
      <c r="F33" s="102">
        <f>+F25+F27+F29+F31</f>
        <v>137376.5</v>
      </c>
      <c r="G33" s="102">
        <f>+G25+G27+G29+G31</f>
        <v>649198.2</v>
      </c>
      <c r="H33" s="95"/>
      <c r="I33" s="100" t="s">
        <v>90</v>
      </c>
      <c r="J33" s="101" t="s">
        <v>67</v>
      </c>
      <c r="K33" s="102">
        <v>1056814.4</v>
      </c>
      <c r="L33" s="102">
        <v>135007.3</v>
      </c>
      <c r="M33" s="102">
        <v>135232.4</v>
      </c>
      <c r="N33" s="102">
        <v>137376.5</v>
      </c>
      <c r="O33" s="102">
        <v>649198.2</v>
      </c>
    </row>
    <row r="34" spans="1:15" ht="13.5" thickBot="1">
      <c r="A34" s="96"/>
      <c r="B34" s="103" t="s">
        <v>68</v>
      </c>
      <c r="C34" s="104"/>
      <c r="D34" s="104">
        <f>+D26+D28+D30+D32</f>
        <v>39468.4</v>
      </c>
      <c r="E34" s="104">
        <f>+E26+E28+E30+E32</f>
        <v>34813.4</v>
      </c>
      <c r="F34" s="104">
        <f>+F26+F28+F30+F32</f>
        <v>32779.6</v>
      </c>
      <c r="G34" s="104">
        <f>+G26+G28+G30+G32</f>
        <v>148811.9</v>
      </c>
      <c r="H34" s="95"/>
      <c r="I34" s="96"/>
      <c r="J34" s="103" t="s">
        <v>69</v>
      </c>
      <c r="K34" s="104"/>
      <c r="L34" s="104">
        <v>39468.4</v>
      </c>
      <c r="M34" s="104">
        <v>34813.4</v>
      </c>
      <c r="N34" s="104">
        <v>32779.6</v>
      </c>
      <c r="O34" s="104">
        <v>148811.9</v>
      </c>
    </row>
    <row r="35" spans="1:15" ht="14.25" thickBot="1" thickTop="1">
      <c r="A35" s="114" t="s">
        <v>91</v>
      </c>
      <c r="B35" s="114"/>
      <c r="C35" s="104"/>
      <c r="D35" s="104">
        <f>+D33+D34</f>
        <v>174475.69999999998</v>
      </c>
      <c r="E35" s="104">
        <f>+E33+E34</f>
        <v>170045.8</v>
      </c>
      <c r="F35" s="104">
        <f>+F33+F34</f>
        <v>170156.1</v>
      </c>
      <c r="G35" s="104">
        <f>+G33+G34</f>
        <v>798010.1</v>
      </c>
      <c r="H35" s="95"/>
      <c r="I35" s="114" t="s">
        <v>92</v>
      </c>
      <c r="J35" s="114"/>
      <c r="K35" s="104"/>
      <c r="L35" s="104">
        <v>174475.7</v>
      </c>
      <c r="M35" s="104">
        <v>170045.8</v>
      </c>
      <c r="N35" s="104">
        <v>170156.1</v>
      </c>
      <c r="O35" s="104">
        <v>798010.1</v>
      </c>
    </row>
    <row r="36" spans="1:15" ht="13.5" thickTop="1">
      <c r="A36" s="115" t="s">
        <v>93</v>
      </c>
      <c r="B36" s="115"/>
      <c r="C36" s="116"/>
      <c r="D36" s="116"/>
      <c r="E36" s="116"/>
      <c r="F36" s="116"/>
      <c r="G36" s="116"/>
      <c r="H36" s="95"/>
      <c r="I36" s="117" t="s">
        <v>94</v>
      </c>
      <c r="J36" s="117"/>
      <c r="K36" s="118"/>
      <c r="L36" s="118"/>
      <c r="M36" s="118"/>
      <c r="N36" s="118"/>
      <c r="O36" s="118"/>
    </row>
    <row r="37" spans="1:15" ht="12.75">
      <c r="A37" s="119"/>
      <c r="B37" s="120"/>
      <c r="C37" s="121"/>
      <c r="D37" s="121"/>
      <c r="E37" s="121"/>
      <c r="F37" s="121"/>
      <c r="G37" s="121"/>
      <c r="H37" s="122"/>
      <c r="I37" s="119"/>
      <c r="J37" s="120"/>
      <c r="K37" s="121"/>
      <c r="L37" s="121"/>
      <c r="M37" s="121"/>
      <c r="N37" s="121"/>
      <c r="O37" s="121"/>
    </row>
    <row r="38" spans="1:13" ht="13.5" thickBot="1">
      <c r="A38" s="123"/>
      <c r="B38" s="123"/>
      <c r="C38" s="105"/>
      <c r="D38" s="105"/>
      <c r="E38" s="105"/>
      <c r="F38" s="105" t="s">
        <v>95</v>
      </c>
      <c r="H38" s="95"/>
      <c r="I38" s="123"/>
      <c r="J38" s="123"/>
      <c r="K38" s="105"/>
      <c r="L38" s="105"/>
      <c r="M38" s="105"/>
    </row>
    <row r="39" spans="1:15" ht="13.5" thickTop="1">
      <c r="A39" s="130" t="s">
        <v>48</v>
      </c>
      <c r="B39" s="92"/>
      <c r="C39" s="93" t="s">
        <v>59</v>
      </c>
      <c r="D39" s="94"/>
      <c r="E39" s="94"/>
      <c r="F39" s="94"/>
      <c r="G39" s="94"/>
      <c r="H39" s="95"/>
      <c r="I39" s="130" t="s">
        <v>49</v>
      </c>
      <c r="J39" s="92"/>
      <c r="K39" s="93" t="s">
        <v>60</v>
      </c>
      <c r="L39" s="94"/>
      <c r="M39" s="94"/>
      <c r="N39" s="94"/>
      <c r="O39" s="94"/>
    </row>
    <row r="40" spans="1:15" ht="13.5" thickBot="1">
      <c r="A40" s="131"/>
      <c r="B40" s="96"/>
      <c r="C40" s="97" t="s">
        <v>61</v>
      </c>
      <c r="D40" s="98">
        <v>2009</v>
      </c>
      <c r="E40" s="98">
        <v>2010</v>
      </c>
      <c r="F40" s="98">
        <v>2011</v>
      </c>
      <c r="G40" s="99" t="s">
        <v>62</v>
      </c>
      <c r="H40" s="95"/>
      <c r="I40" s="131" t="s">
        <v>49</v>
      </c>
      <c r="J40" s="96"/>
      <c r="K40" s="97" t="s">
        <v>63</v>
      </c>
      <c r="L40" s="98">
        <v>2009</v>
      </c>
      <c r="M40" s="98">
        <v>2010</v>
      </c>
      <c r="N40" s="98">
        <v>2011</v>
      </c>
      <c r="O40" s="99" t="s">
        <v>62</v>
      </c>
    </row>
    <row r="41" spans="1:15" ht="18.75" thickTop="1">
      <c r="A41" s="100" t="s">
        <v>64</v>
      </c>
      <c r="B41" s="101" t="s">
        <v>65</v>
      </c>
      <c r="C41" s="102">
        <v>39243</v>
      </c>
      <c r="D41" s="102">
        <v>5013.3</v>
      </c>
      <c r="E41" s="102">
        <v>5021.6</v>
      </c>
      <c r="F41" s="102">
        <v>5101.2</v>
      </c>
      <c r="G41" s="102">
        <v>24106.9</v>
      </c>
      <c r="H41" s="95"/>
      <c r="I41" s="100" t="s">
        <v>66</v>
      </c>
      <c r="J41" s="101" t="s">
        <v>67</v>
      </c>
      <c r="K41" s="102">
        <v>39243</v>
      </c>
      <c r="L41" s="102">
        <v>5013.3</v>
      </c>
      <c r="M41" s="102">
        <v>5021.6</v>
      </c>
      <c r="N41" s="102">
        <v>5101.2</v>
      </c>
      <c r="O41" s="102">
        <v>24106.9</v>
      </c>
    </row>
    <row r="42" spans="1:15" ht="13.5" thickBot="1">
      <c r="A42" s="96"/>
      <c r="B42" s="103" t="s">
        <v>68</v>
      </c>
      <c r="C42" s="104">
        <v>0</v>
      </c>
      <c r="D42" s="104">
        <v>1465.6</v>
      </c>
      <c r="E42" s="104">
        <v>1292.7</v>
      </c>
      <c r="F42" s="104">
        <v>1217.2</v>
      </c>
      <c r="G42" s="104">
        <v>5525.9</v>
      </c>
      <c r="H42" s="95"/>
      <c r="I42" s="96"/>
      <c r="J42" s="103" t="s">
        <v>69</v>
      </c>
      <c r="K42" s="104">
        <v>0</v>
      </c>
      <c r="L42" s="104">
        <v>1465.6</v>
      </c>
      <c r="M42" s="104">
        <v>1292.7</v>
      </c>
      <c r="N42" s="104">
        <v>1217.2</v>
      </c>
      <c r="O42" s="104">
        <v>5525.9</v>
      </c>
    </row>
    <row r="43" spans="1:15" ht="13.5" thickTop="1">
      <c r="A43" s="106" t="s">
        <v>70</v>
      </c>
      <c r="B43" s="107" t="s">
        <v>65</v>
      </c>
      <c r="C43" s="108">
        <v>13872.2</v>
      </c>
      <c r="D43" s="108">
        <v>2208</v>
      </c>
      <c r="E43" s="108">
        <v>2487.1</v>
      </c>
      <c r="F43" s="108">
        <v>2262.2</v>
      </c>
      <c r="G43" s="108">
        <v>6914.9</v>
      </c>
      <c r="H43" s="95"/>
      <c r="I43" s="106" t="s">
        <v>71</v>
      </c>
      <c r="J43" s="107" t="s">
        <v>67</v>
      </c>
      <c r="K43" s="108">
        <v>13872.2</v>
      </c>
      <c r="L43" s="108">
        <v>2208</v>
      </c>
      <c r="M43" s="108">
        <v>2487.1</v>
      </c>
      <c r="N43" s="108">
        <v>2262.2</v>
      </c>
      <c r="O43" s="108">
        <v>6914.9</v>
      </c>
    </row>
    <row r="44" spans="1:15" ht="12.75">
      <c r="A44" s="106" t="s">
        <v>72</v>
      </c>
      <c r="B44" s="107" t="s">
        <v>68</v>
      </c>
      <c r="C44" s="108"/>
      <c r="D44" s="108">
        <v>628.5</v>
      </c>
      <c r="E44" s="108">
        <v>477.8</v>
      </c>
      <c r="F44" s="108">
        <v>467.7</v>
      </c>
      <c r="G44" s="108">
        <v>975.7</v>
      </c>
      <c r="H44" s="95"/>
      <c r="I44" s="106" t="s">
        <v>72</v>
      </c>
      <c r="J44" s="107" t="s">
        <v>69</v>
      </c>
      <c r="K44" s="108"/>
      <c r="L44" s="108">
        <v>628.5</v>
      </c>
      <c r="M44" s="108">
        <v>477.8</v>
      </c>
      <c r="N44" s="108">
        <v>467.7</v>
      </c>
      <c r="O44" s="108">
        <v>975.7</v>
      </c>
    </row>
    <row r="45" spans="1:15" ht="12.75">
      <c r="A45" s="106" t="s">
        <v>73</v>
      </c>
      <c r="B45" s="107" t="s">
        <v>65</v>
      </c>
      <c r="C45" s="108">
        <v>269.2</v>
      </c>
      <c r="D45" s="108">
        <v>55.8</v>
      </c>
      <c r="E45" s="108">
        <v>58.3</v>
      </c>
      <c r="F45" s="108">
        <v>56.5</v>
      </c>
      <c r="G45" s="108">
        <v>98.6</v>
      </c>
      <c r="H45" s="95"/>
      <c r="I45" s="106" t="s">
        <v>74</v>
      </c>
      <c r="J45" s="107" t="s">
        <v>67</v>
      </c>
      <c r="K45" s="108">
        <v>269.2</v>
      </c>
      <c r="L45" s="108">
        <v>55.8</v>
      </c>
      <c r="M45" s="108">
        <v>58.3</v>
      </c>
      <c r="N45" s="108">
        <v>56.5</v>
      </c>
      <c r="O45" s="108">
        <v>98.6</v>
      </c>
    </row>
    <row r="46" spans="1:15" ht="12.75">
      <c r="A46" s="106"/>
      <c r="B46" s="107" t="s">
        <v>68</v>
      </c>
      <c r="C46" s="108"/>
      <c r="D46" s="108">
        <v>12.1</v>
      </c>
      <c r="E46" s="108">
        <v>9.6</v>
      </c>
      <c r="F46" s="108">
        <v>7</v>
      </c>
      <c r="G46" s="108">
        <v>9.6</v>
      </c>
      <c r="H46" s="95"/>
      <c r="I46" s="106"/>
      <c r="J46" s="107" t="s">
        <v>69</v>
      </c>
      <c r="K46" s="108"/>
      <c r="L46" s="108">
        <v>12.1</v>
      </c>
      <c r="M46" s="108">
        <v>9.6</v>
      </c>
      <c r="N46" s="108">
        <v>7</v>
      </c>
      <c r="O46" s="108">
        <v>9.6</v>
      </c>
    </row>
    <row r="47" spans="1:15" ht="12.75">
      <c r="A47" s="106" t="s">
        <v>75</v>
      </c>
      <c r="B47" s="107" t="s">
        <v>65</v>
      </c>
      <c r="C47" s="108">
        <v>4517.4</v>
      </c>
      <c r="D47" s="108">
        <v>265.8</v>
      </c>
      <c r="E47" s="108">
        <v>286.6</v>
      </c>
      <c r="F47" s="108">
        <v>311.6</v>
      </c>
      <c r="G47" s="108">
        <v>3653.4</v>
      </c>
      <c r="H47" s="95"/>
      <c r="I47" s="106" t="s">
        <v>76</v>
      </c>
      <c r="J47" s="107" t="s">
        <v>67</v>
      </c>
      <c r="K47" s="108">
        <v>4517.4</v>
      </c>
      <c r="L47" s="108">
        <v>265.8</v>
      </c>
      <c r="M47" s="108">
        <v>286.6</v>
      </c>
      <c r="N47" s="108">
        <v>311.6</v>
      </c>
      <c r="O47" s="108">
        <v>3653.4</v>
      </c>
    </row>
    <row r="48" spans="1:15" ht="12.75">
      <c r="A48" s="106"/>
      <c r="B48" s="107" t="s">
        <v>68</v>
      </c>
      <c r="C48" s="108"/>
      <c r="D48" s="108">
        <v>150.6</v>
      </c>
      <c r="E48" s="108">
        <v>141.1</v>
      </c>
      <c r="F48" s="108">
        <v>131</v>
      </c>
      <c r="G48" s="108">
        <v>820.1</v>
      </c>
      <c r="H48" s="95"/>
      <c r="I48" s="106"/>
      <c r="J48" s="107" t="s">
        <v>69</v>
      </c>
      <c r="K48" s="108"/>
      <c r="L48" s="108">
        <v>150.6</v>
      </c>
      <c r="M48" s="108">
        <v>141.1</v>
      </c>
      <c r="N48" s="108">
        <v>131</v>
      </c>
      <c r="O48" s="108">
        <v>820.1</v>
      </c>
    </row>
    <row r="49" spans="1:15" ht="12.75">
      <c r="A49" s="106" t="s">
        <v>77</v>
      </c>
      <c r="B49" s="107" t="s">
        <v>65</v>
      </c>
      <c r="C49" s="108">
        <v>8132.6</v>
      </c>
      <c r="D49" s="108">
        <v>1438</v>
      </c>
      <c r="E49" s="108">
        <v>1841.3</v>
      </c>
      <c r="F49" s="108">
        <v>1866.8</v>
      </c>
      <c r="G49" s="108">
        <v>2986.5</v>
      </c>
      <c r="H49" s="95"/>
      <c r="I49" s="106" t="s">
        <v>78</v>
      </c>
      <c r="J49" s="107" t="s">
        <v>67</v>
      </c>
      <c r="K49" s="108">
        <v>8132.6</v>
      </c>
      <c r="L49" s="108">
        <v>1438</v>
      </c>
      <c r="M49" s="108">
        <v>1841.3</v>
      </c>
      <c r="N49" s="108">
        <v>1866.8</v>
      </c>
      <c r="O49" s="108">
        <v>2986.5</v>
      </c>
    </row>
    <row r="50" spans="1:15" ht="12.75">
      <c r="A50" s="106"/>
      <c r="B50" s="107" t="s">
        <v>79</v>
      </c>
      <c r="C50" s="108"/>
      <c r="D50" s="108">
        <v>175.5</v>
      </c>
      <c r="E50" s="108">
        <v>227.7</v>
      </c>
      <c r="F50" s="108">
        <v>182.4</v>
      </c>
      <c r="G50" s="108">
        <v>1371.5</v>
      </c>
      <c r="H50" s="95"/>
      <c r="I50" s="106"/>
      <c r="J50" s="107" t="s">
        <v>80</v>
      </c>
      <c r="K50" s="108"/>
      <c r="L50" s="108">
        <v>175.5</v>
      </c>
      <c r="M50" s="108">
        <v>227.7</v>
      </c>
      <c r="N50" s="108">
        <v>182.4</v>
      </c>
      <c r="O50" s="108">
        <v>1371.5</v>
      </c>
    </row>
    <row r="51" spans="1:15" ht="12.75">
      <c r="A51" s="106" t="s">
        <v>81</v>
      </c>
      <c r="B51" s="107" t="s">
        <v>65</v>
      </c>
      <c r="C51" s="108">
        <v>12451.6</v>
      </c>
      <c r="D51" s="108">
        <v>1045.7</v>
      </c>
      <c r="E51" s="108">
        <v>348.4</v>
      </c>
      <c r="F51" s="108">
        <v>604.2</v>
      </c>
      <c r="G51" s="108">
        <v>10453.3</v>
      </c>
      <c r="H51" s="95"/>
      <c r="I51" s="106" t="s">
        <v>82</v>
      </c>
      <c r="J51" s="107" t="s">
        <v>67</v>
      </c>
      <c r="K51" s="108">
        <v>12451.6</v>
      </c>
      <c r="L51" s="108">
        <v>1045.7</v>
      </c>
      <c r="M51" s="108">
        <v>348.4</v>
      </c>
      <c r="N51" s="108">
        <v>604.2</v>
      </c>
      <c r="O51" s="108">
        <v>10453.3</v>
      </c>
    </row>
    <row r="52" spans="1:15" ht="13.5" thickBot="1">
      <c r="A52" s="106"/>
      <c r="B52" s="109" t="s">
        <v>68</v>
      </c>
      <c r="C52" s="108"/>
      <c r="D52" s="108">
        <v>498.9</v>
      </c>
      <c r="E52" s="108">
        <v>436.5</v>
      </c>
      <c r="F52" s="108">
        <v>429.1</v>
      </c>
      <c r="G52" s="108">
        <v>2349</v>
      </c>
      <c r="H52" s="95"/>
      <c r="I52" s="106"/>
      <c r="J52" s="109" t="s">
        <v>69</v>
      </c>
      <c r="K52" s="108"/>
      <c r="L52" s="108">
        <v>498.9</v>
      </c>
      <c r="M52" s="108">
        <v>436.5</v>
      </c>
      <c r="N52" s="108">
        <v>429.1</v>
      </c>
      <c r="O52" s="108">
        <v>2349</v>
      </c>
    </row>
    <row r="53" spans="1:15" ht="18.75" thickTop="1">
      <c r="A53" s="100" t="s">
        <v>83</v>
      </c>
      <c r="B53" s="101" t="s">
        <v>65</v>
      </c>
      <c r="C53" s="102">
        <v>39243</v>
      </c>
      <c r="D53" s="102">
        <v>5013.3</v>
      </c>
      <c r="E53" s="102">
        <v>5021.6</v>
      </c>
      <c r="F53" s="102">
        <v>5101.2</v>
      </c>
      <c r="G53" s="102">
        <v>24106.9</v>
      </c>
      <c r="H53" s="95"/>
      <c r="I53" s="100" t="s">
        <v>84</v>
      </c>
      <c r="J53" s="101" t="s">
        <v>67</v>
      </c>
      <c r="K53" s="102">
        <v>39243</v>
      </c>
      <c r="L53" s="102">
        <v>5013.3</v>
      </c>
      <c r="M53" s="102">
        <v>5021.6</v>
      </c>
      <c r="N53" s="102">
        <v>5101.2</v>
      </c>
      <c r="O53" s="102">
        <v>24106.9</v>
      </c>
    </row>
    <row r="54" spans="1:15" ht="13.5" thickBot="1">
      <c r="A54" s="96"/>
      <c r="B54" s="103" t="s">
        <v>68</v>
      </c>
      <c r="C54" s="104"/>
      <c r="D54" s="104">
        <v>1465.6</v>
      </c>
      <c r="E54" s="104">
        <v>1292.7</v>
      </c>
      <c r="F54" s="104">
        <v>1217.2</v>
      </c>
      <c r="G54" s="104">
        <v>5525.9</v>
      </c>
      <c r="H54" s="95"/>
      <c r="I54" s="96"/>
      <c r="J54" s="103" t="s">
        <v>69</v>
      </c>
      <c r="K54" s="104"/>
      <c r="L54" s="104">
        <v>1465.6</v>
      </c>
      <c r="M54" s="104">
        <v>1292.7</v>
      </c>
      <c r="N54" s="104">
        <v>1217.2</v>
      </c>
      <c r="O54" s="104">
        <v>5525.9</v>
      </c>
    </row>
    <row r="55" spans="1:15" ht="13.5" thickTop="1">
      <c r="A55" s="110" t="s">
        <v>26</v>
      </c>
      <c r="B55" s="111" t="s">
        <v>65</v>
      </c>
      <c r="C55" s="112"/>
      <c r="D55" s="112"/>
      <c r="E55" s="112"/>
      <c r="F55" s="112"/>
      <c r="G55" s="112"/>
      <c r="H55" s="95"/>
      <c r="I55" s="110" t="s">
        <v>27</v>
      </c>
      <c r="J55" s="111" t="s">
        <v>67</v>
      </c>
      <c r="K55" s="112"/>
      <c r="L55" s="112"/>
      <c r="M55" s="112"/>
      <c r="N55" s="112"/>
      <c r="O55" s="112"/>
    </row>
    <row r="56" spans="1:15" ht="12.75">
      <c r="A56" s="110"/>
      <c r="B56" s="113" t="s">
        <v>68</v>
      </c>
      <c r="C56" s="112"/>
      <c r="D56" s="112"/>
      <c r="E56" s="112"/>
      <c r="F56" s="112"/>
      <c r="G56" s="112"/>
      <c r="H56" s="95"/>
      <c r="I56" s="110"/>
      <c r="J56" s="113" t="s">
        <v>69</v>
      </c>
      <c r="K56" s="112"/>
      <c r="L56" s="112"/>
      <c r="M56" s="112"/>
      <c r="N56" s="112"/>
      <c r="O56" s="112"/>
    </row>
    <row r="57" spans="1:15" ht="12.75">
      <c r="A57" s="110" t="s">
        <v>24</v>
      </c>
      <c r="B57" s="113" t="s">
        <v>65</v>
      </c>
      <c r="C57" s="112">
        <v>5458.8</v>
      </c>
      <c r="D57" s="112">
        <v>903.5</v>
      </c>
      <c r="E57" s="112">
        <v>738.1</v>
      </c>
      <c r="F57" s="112">
        <v>1099.4</v>
      </c>
      <c r="G57" s="112">
        <v>2717.8</v>
      </c>
      <c r="H57" s="95"/>
      <c r="I57" s="110" t="s">
        <v>25</v>
      </c>
      <c r="J57" s="113" t="s">
        <v>67</v>
      </c>
      <c r="K57" s="112">
        <v>5458.8</v>
      </c>
      <c r="L57" s="112">
        <v>903.5</v>
      </c>
      <c r="M57" s="112">
        <v>738.1</v>
      </c>
      <c r="N57" s="112">
        <v>1099.4</v>
      </c>
      <c r="O57" s="112">
        <v>2717.8</v>
      </c>
    </row>
    <row r="58" spans="1:15" ht="12.75">
      <c r="A58" s="110"/>
      <c r="B58" s="113" t="s">
        <v>68</v>
      </c>
      <c r="C58" s="112"/>
      <c r="D58" s="112">
        <v>207.6</v>
      </c>
      <c r="E58" s="112">
        <v>131.6</v>
      </c>
      <c r="F58" s="112">
        <v>129.2</v>
      </c>
      <c r="G58" s="112">
        <v>412.7</v>
      </c>
      <c r="H58" s="95"/>
      <c r="I58" s="110"/>
      <c r="J58" s="113" t="s">
        <v>69</v>
      </c>
      <c r="K58" s="112"/>
      <c r="L58" s="112">
        <v>207.6</v>
      </c>
      <c r="M58" s="112">
        <v>131.6</v>
      </c>
      <c r="N58" s="112">
        <v>129.2</v>
      </c>
      <c r="O58" s="112">
        <v>412.7</v>
      </c>
    </row>
    <row r="59" spans="1:15" ht="12.75">
      <c r="A59" s="110" t="s">
        <v>85</v>
      </c>
      <c r="B59" s="113" t="s">
        <v>65</v>
      </c>
      <c r="C59" s="112">
        <v>10853.3</v>
      </c>
      <c r="D59" s="112">
        <v>644.1</v>
      </c>
      <c r="E59" s="112">
        <v>302.8</v>
      </c>
      <c r="F59" s="112">
        <v>302.8</v>
      </c>
      <c r="G59" s="112">
        <v>9603.6</v>
      </c>
      <c r="H59" s="95"/>
      <c r="I59" s="110" t="s">
        <v>86</v>
      </c>
      <c r="J59" s="113" t="s">
        <v>67</v>
      </c>
      <c r="K59" s="112">
        <v>10853.3</v>
      </c>
      <c r="L59" s="112">
        <v>644.1</v>
      </c>
      <c r="M59" s="112">
        <v>302.8</v>
      </c>
      <c r="N59" s="112">
        <v>302.8</v>
      </c>
      <c r="O59" s="112">
        <v>9603.6</v>
      </c>
    </row>
    <row r="60" spans="1:15" ht="12.75">
      <c r="A60" s="110"/>
      <c r="B60" s="113" t="s">
        <v>68</v>
      </c>
      <c r="C60" s="112"/>
      <c r="D60" s="112">
        <v>408.3</v>
      </c>
      <c r="E60" s="112">
        <v>361.6</v>
      </c>
      <c r="F60" s="112">
        <v>354.8</v>
      </c>
      <c r="G60" s="112">
        <v>2377.8</v>
      </c>
      <c r="H60" s="95"/>
      <c r="I60" s="110"/>
      <c r="J60" s="113" t="s">
        <v>69</v>
      </c>
      <c r="K60" s="112"/>
      <c r="L60" s="112">
        <v>408.3</v>
      </c>
      <c r="M60" s="112">
        <v>361.6</v>
      </c>
      <c r="N60" s="112">
        <v>354.8</v>
      </c>
      <c r="O60" s="112">
        <v>2377.8</v>
      </c>
    </row>
    <row r="61" spans="1:15" ht="12.75">
      <c r="A61" s="110" t="s">
        <v>87</v>
      </c>
      <c r="B61" s="113" t="s">
        <v>65</v>
      </c>
      <c r="C61" s="112">
        <v>22930.9</v>
      </c>
      <c r="D61" s="112">
        <v>3465.7</v>
      </c>
      <c r="E61" s="112">
        <v>3980.7</v>
      </c>
      <c r="F61" s="112">
        <v>3699</v>
      </c>
      <c r="G61" s="112">
        <v>11785.5</v>
      </c>
      <c r="H61" s="95"/>
      <c r="I61" s="110" t="s">
        <v>88</v>
      </c>
      <c r="J61" s="113" t="s">
        <v>67</v>
      </c>
      <c r="K61" s="112">
        <v>22930.9</v>
      </c>
      <c r="L61" s="112">
        <v>3465.7</v>
      </c>
      <c r="M61" s="112">
        <v>3980.7</v>
      </c>
      <c r="N61" s="112">
        <v>3699</v>
      </c>
      <c r="O61" s="112">
        <v>11785.5</v>
      </c>
    </row>
    <row r="62" spans="1:15" ht="13.5" thickBot="1">
      <c r="A62" s="110"/>
      <c r="B62" s="113" t="s">
        <v>68</v>
      </c>
      <c r="C62" s="112"/>
      <c r="D62" s="112">
        <v>849.8</v>
      </c>
      <c r="E62" s="112">
        <v>799.5</v>
      </c>
      <c r="F62" s="112">
        <v>733.1</v>
      </c>
      <c r="G62" s="112">
        <v>2735.4</v>
      </c>
      <c r="H62" s="95"/>
      <c r="I62" s="110"/>
      <c r="J62" s="113" t="s">
        <v>69</v>
      </c>
      <c r="K62" s="112"/>
      <c r="L62" s="112">
        <v>849.8</v>
      </c>
      <c r="M62" s="112">
        <v>799.5</v>
      </c>
      <c r="N62" s="112">
        <v>733.1</v>
      </c>
      <c r="O62" s="112">
        <v>2735.4</v>
      </c>
    </row>
    <row r="63" spans="1:15" ht="18.75" thickTop="1">
      <c r="A63" s="100" t="s">
        <v>89</v>
      </c>
      <c r="B63" s="101" t="s">
        <v>65</v>
      </c>
      <c r="C63" s="102">
        <v>39243</v>
      </c>
      <c r="D63" s="102">
        <v>5013.3</v>
      </c>
      <c r="E63" s="102">
        <v>5021.6</v>
      </c>
      <c r="F63" s="102">
        <v>5101.2</v>
      </c>
      <c r="G63" s="102">
        <v>24106.9</v>
      </c>
      <c r="H63" s="95"/>
      <c r="I63" s="100" t="s">
        <v>90</v>
      </c>
      <c r="J63" s="101" t="s">
        <v>67</v>
      </c>
      <c r="K63" s="102">
        <v>39243</v>
      </c>
      <c r="L63" s="102">
        <v>5013.3</v>
      </c>
      <c r="M63" s="102">
        <v>5021.6</v>
      </c>
      <c r="N63" s="102">
        <v>5101.2</v>
      </c>
      <c r="O63" s="102">
        <v>24106.9</v>
      </c>
    </row>
    <row r="64" spans="1:15" ht="13.5" thickBot="1">
      <c r="A64" s="96"/>
      <c r="B64" s="103" t="s">
        <v>68</v>
      </c>
      <c r="C64" s="104"/>
      <c r="D64" s="104">
        <v>1465.6</v>
      </c>
      <c r="E64" s="104">
        <v>1292.7</v>
      </c>
      <c r="F64" s="104">
        <v>1217.2</v>
      </c>
      <c r="G64" s="104">
        <v>5525.9</v>
      </c>
      <c r="H64" s="95"/>
      <c r="I64" s="96"/>
      <c r="J64" s="103" t="s">
        <v>69</v>
      </c>
      <c r="K64" s="104"/>
      <c r="L64" s="104">
        <v>1465.6</v>
      </c>
      <c r="M64" s="104">
        <v>1292.7</v>
      </c>
      <c r="N64" s="104">
        <v>1217.2</v>
      </c>
      <c r="O64" s="104">
        <v>5525.9</v>
      </c>
    </row>
    <row r="65" spans="1:15" ht="14.25" thickBot="1" thickTop="1">
      <c r="A65" s="114" t="s">
        <v>91</v>
      </c>
      <c r="B65" s="96"/>
      <c r="C65" s="124"/>
      <c r="D65" s="104">
        <v>6478.9</v>
      </c>
      <c r="E65" s="104">
        <v>6314.4</v>
      </c>
      <c r="F65" s="104">
        <v>6318.5</v>
      </c>
      <c r="G65" s="104">
        <v>29632.8</v>
      </c>
      <c r="H65" s="95"/>
      <c r="I65" s="114" t="s">
        <v>92</v>
      </c>
      <c r="J65" s="114"/>
      <c r="K65" s="104"/>
      <c r="L65" s="104">
        <v>6478.9</v>
      </c>
      <c r="M65" s="104">
        <v>6314.4</v>
      </c>
      <c r="N65" s="104">
        <v>6318.5</v>
      </c>
      <c r="O65" s="104">
        <v>29632.8</v>
      </c>
    </row>
    <row r="66" spans="1:15" ht="13.5" thickTop="1">
      <c r="A66" s="125" t="s">
        <v>93</v>
      </c>
      <c r="B66" s="126"/>
      <c r="C66" s="127"/>
      <c r="D66" s="127"/>
      <c r="E66" s="127"/>
      <c r="F66" s="127"/>
      <c r="G66" s="127"/>
      <c r="H66" s="95"/>
      <c r="I66" s="125" t="s">
        <v>94</v>
      </c>
      <c r="J66" s="126"/>
      <c r="K66" s="127"/>
      <c r="L66" s="127"/>
      <c r="M66" s="127"/>
      <c r="N66" s="127"/>
      <c r="O66" s="127"/>
    </row>
    <row r="67" spans="1:15" ht="12.75">
      <c r="A67" s="126"/>
      <c r="B67" s="126"/>
      <c r="C67" s="127"/>
      <c r="D67" s="127"/>
      <c r="E67" s="127"/>
      <c r="F67" s="127"/>
      <c r="G67" s="127"/>
      <c r="H67" s="95"/>
      <c r="I67" s="126"/>
      <c r="J67" s="126"/>
      <c r="K67" s="127"/>
      <c r="L67" s="127"/>
      <c r="M67" s="127"/>
      <c r="N67" s="127"/>
      <c r="O67" s="127"/>
    </row>
    <row r="68" spans="1:14" ht="13.5" thickBot="1">
      <c r="A68" s="123"/>
      <c r="B68" s="123"/>
      <c r="C68" s="105"/>
      <c r="D68" s="105"/>
      <c r="E68" s="105"/>
      <c r="F68" s="105"/>
      <c r="H68" s="95"/>
      <c r="I68" s="123"/>
      <c r="J68" s="123"/>
      <c r="K68" s="105"/>
      <c r="L68" s="105"/>
      <c r="M68" s="105"/>
      <c r="N68" s="105"/>
    </row>
    <row r="69" spans="1:15" ht="13.5" thickTop="1">
      <c r="A69" s="130" t="s">
        <v>50</v>
      </c>
      <c r="B69" s="92"/>
      <c r="C69" s="93" t="s">
        <v>59</v>
      </c>
      <c r="D69" s="94"/>
      <c r="E69" s="94"/>
      <c r="F69" s="94"/>
      <c r="G69" s="94"/>
      <c r="H69" s="95"/>
      <c r="I69" s="130" t="s">
        <v>51</v>
      </c>
      <c r="J69" s="92"/>
      <c r="K69" s="93" t="s">
        <v>60</v>
      </c>
      <c r="L69" s="94"/>
      <c r="M69" s="94"/>
      <c r="N69" s="94"/>
      <c r="O69" s="94"/>
    </row>
    <row r="70" spans="1:15" ht="13.5" thickBot="1">
      <c r="A70" s="131" t="s">
        <v>50</v>
      </c>
      <c r="B70" s="96"/>
      <c r="C70" s="97" t="s">
        <v>61</v>
      </c>
      <c r="D70" s="98">
        <v>2009</v>
      </c>
      <c r="E70" s="98">
        <v>2010</v>
      </c>
      <c r="F70" s="98">
        <v>2011</v>
      </c>
      <c r="G70" s="99" t="s">
        <v>62</v>
      </c>
      <c r="H70" s="95"/>
      <c r="I70" s="131" t="s">
        <v>51</v>
      </c>
      <c r="J70" s="96"/>
      <c r="K70" s="97" t="s">
        <v>63</v>
      </c>
      <c r="L70" s="98">
        <v>2009</v>
      </c>
      <c r="M70" s="98">
        <v>2010</v>
      </c>
      <c r="N70" s="98">
        <v>2011</v>
      </c>
      <c r="O70" s="99" t="s">
        <v>62</v>
      </c>
    </row>
    <row r="71" spans="1:15" ht="18.75" thickTop="1">
      <c r="A71" s="100" t="s">
        <v>64</v>
      </c>
      <c r="B71" s="101" t="s">
        <v>65</v>
      </c>
      <c r="C71" s="102">
        <v>54627</v>
      </c>
      <c r="D71" s="102">
        <v>6978.6</v>
      </c>
      <c r="E71" s="102">
        <v>6990.2</v>
      </c>
      <c r="F71" s="102">
        <v>7101</v>
      </c>
      <c r="G71" s="102">
        <v>33557.2</v>
      </c>
      <c r="H71" s="95"/>
      <c r="I71" s="100" t="s">
        <v>66</v>
      </c>
      <c r="J71" s="101" t="s">
        <v>67</v>
      </c>
      <c r="K71" s="102">
        <v>54627</v>
      </c>
      <c r="L71" s="102">
        <v>6978.6</v>
      </c>
      <c r="M71" s="102">
        <v>6990.2</v>
      </c>
      <c r="N71" s="102">
        <v>7101</v>
      </c>
      <c r="O71" s="102">
        <v>33557.2</v>
      </c>
    </row>
    <row r="72" spans="1:15" ht="13.5" thickBot="1">
      <c r="A72" s="96"/>
      <c r="B72" s="103" t="s">
        <v>68</v>
      </c>
      <c r="C72" s="104"/>
      <c r="D72" s="104">
        <v>2040.1</v>
      </c>
      <c r="E72" s="104">
        <v>1799.5</v>
      </c>
      <c r="F72" s="104">
        <v>1694.4</v>
      </c>
      <c r="G72" s="104">
        <v>7692.1</v>
      </c>
      <c r="H72" s="95"/>
      <c r="I72" s="96"/>
      <c r="J72" s="103" t="s">
        <v>69</v>
      </c>
      <c r="K72" s="104"/>
      <c r="L72" s="104">
        <v>2040.1</v>
      </c>
      <c r="M72" s="104">
        <v>1799.5</v>
      </c>
      <c r="N72" s="104">
        <v>1694.4</v>
      </c>
      <c r="O72" s="104">
        <v>7692.1</v>
      </c>
    </row>
    <row r="73" spans="1:15" ht="13.5" thickTop="1">
      <c r="A73" s="106" t="s">
        <v>70</v>
      </c>
      <c r="B73" s="107" t="s">
        <v>65</v>
      </c>
      <c r="C73" s="108">
        <v>19310.3</v>
      </c>
      <c r="D73" s="108">
        <v>3073.7</v>
      </c>
      <c r="E73" s="108">
        <v>3462.1</v>
      </c>
      <c r="F73" s="108">
        <v>3149</v>
      </c>
      <c r="G73" s="108">
        <v>9625.5</v>
      </c>
      <c r="H73" s="95"/>
      <c r="I73" s="106" t="s">
        <v>71</v>
      </c>
      <c r="J73" s="107" t="s">
        <v>67</v>
      </c>
      <c r="K73" s="108">
        <v>19310.3</v>
      </c>
      <c r="L73" s="108">
        <v>3073.7</v>
      </c>
      <c r="M73" s="108">
        <v>3462.1</v>
      </c>
      <c r="N73" s="108">
        <v>3149</v>
      </c>
      <c r="O73" s="108">
        <v>9625.5</v>
      </c>
    </row>
    <row r="74" spans="1:15" ht="12.75">
      <c r="A74" s="106" t="s">
        <v>72</v>
      </c>
      <c r="B74" s="107" t="s">
        <v>68</v>
      </c>
      <c r="C74" s="108"/>
      <c r="D74" s="108">
        <v>874.9</v>
      </c>
      <c r="E74" s="108">
        <v>665.1</v>
      </c>
      <c r="F74" s="108">
        <v>651.1</v>
      </c>
      <c r="G74" s="108">
        <v>1358.2</v>
      </c>
      <c r="H74" s="95"/>
      <c r="I74" s="106" t="s">
        <v>72</v>
      </c>
      <c r="J74" s="107" t="s">
        <v>69</v>
      </c>
      <c r="K74" s="108"/>
      <c r="L74" s="108">
        <v>874.9</v>
      </c>
      <c r="M74" s="108">
        <v>665.1</v>
      </c>
      <c r="N74" s="108">
        <v>651.1</v>
      </c>
      <c r="O74" s="108">
        <v>1358.2</v>
      </c>
    </row>
    <row r="75" spans="1:15" ht="12.75">
      <c r="A75" s="106" t="s">
        <v>73</v>
      </c>
      <c r="B75" s="107" t="s">
        <v>65</v>
      </c>
      <c r="C75" s="108">
        <v>374.7</v>
      </c>
      <c r="D75" s="108">
        <v>77.6</v>
      </c>
      <c r="E75" s="108">
        <v>81.1</v>
      </c>
      <c r="F75" s="108">
        <v>78.6</v>
      </c>
      <c r="G75" s="108">
        <v>137.4</v>
      </c>
      <c r="H75" s="95"/>
      <c r="I75" s="106" t="s">
        <v>74</v>
      </c>
      <c r="J75" s="107" t="s">
        <v>67</v>
      </c>
      <c r="K75" s="108">
        <v>374.7</v>
      </c>
      <c r="L75" s="108">
        <v>77.6</v>
      </c>
      <c r="M75" s="108">
        <v>81.1</v>
      </c>
      <c r="N75" s="108">
        <v>78.6</v>
      </c>
      <c r="O75" s="108">
        <v>137.4</v>
      </c>
    </row>
    <row r="76" spans="1:15" ht="12.75">
      <c r="A76" s="106"/>
      <c r="B76" s="107" t="s">
        <v>68</v>
      </c>
      <c r="C76" s="108"/>
      <c r="D76" s="108">
        <v>16.9</v>
      </c>
      <c r="E76" s="108">
        <v>13.4</v>
      </c>
      <c r="F76" s="108">
        <v>9.7</v>
      </c>
      <c r="G76" s="108">
        <v>13.4</v>
      </c>
      <c r="H76" s="95"/>
      <c r="I76" s="106"/>
      <c r="J76" s="107" t="s">
        <v>69</v>
      </c>
      <c r="K76" s="108"/>
      <c r="L76" s="108">
        <v>16.9</v>
      </c>
      <c r="M76" s="108">
        <v>13.4</v>
      </c>
      <c r="N76" s="108">
        <v>9.7</v>
      </c>
      <c r="O76" s="108">
        <v>13.4</v>
      </c>
    </row>
    <row r="77" spans="1:15" ht="12.75">
      <c r="A77" s="106" t="s">
        <v>75</v>
      </c>
      <c r="B77" s="107" t="s">
        <v>65</v>
      </c>
      <c r="C77" s="108">
        <v>6288.4</v>
      </c>
      <c r="D77" s="108">
        <v>370</v>
      </c>
      <c r="E77" s="108">
        <v>398.9</v>
      </c>
      <c r="F77" s="108">
        <v>433.7</v>
      </c>
      <c r="G77" s="108">
        <v>5085.8</v>
      </c>
      <c r="H77" s="95"/>
      <c r="I77" s="106" t="s">
        <v>76</v>
      </c>
      <c r="J77" s="107" t="s">
        <v>67</v>
      </c>
      <c r="K77" s="108">
        <v>6288.4</v>
      </c>
      <c r="L77" s="108">
        <v>370</v>
      </c>
      <c r="M77" s="108">
        <v>398.9</v>
      </c>
      <c r="N77" s="108">
        <v>433.7</v>
      </c>
      <c r="O77" s="108">
        <v>5085.8</v>
      </c>
    </row>
    <row r="78" spans="1:15" ht="12.75">
      <c r="A78" s="106"/>
      <c r="B78" s="107" t="s">
        <v>68</v>
      </c>
      <c r="C78" s="108"/>
      <c r="D78" s="108">
        <v>209.7</v>
      </c>
      <c r="E78" s="108">
        <v>196.5</v>
      </c>
      <c r="F78" s="108">
        <v>182.3</v>
      </c>
      <c r="G78" s="108">
        <v>1141.5</v>
      </c>
      <c r="H78" s="95"/>
      <c r="I78" s="106"/>
      <c r="J78" s="107" t="s">
        <v>69</v>
      </c>
      <c r="K78" s="108"/>
      <c r="L78" s="108">
        <v>209.7</v>
      </c>
      <c r="M78" s="108">
        <v>196.5</v>
      </c>
      <c r="N78" s="108">
        <v>182.3</v>
      </c>
      <c r="O78" s="108">
        <v>1141.5</v>
      </c>
    </row>
    <row r="79" spans="1:15" ht="12.75">
      <c r="A79" s="106" t="s">
        <v>77</v>
      </c>
      <c r="B79" s="107" t="s">
        <v>65</v>
      </c>
      <c r="C79" s="108">
        <v>11320.7</v>
      </c>
      <c r="D79" s="108">
        <v>2001.7</v>
      </c>
      <c r="E79" s="108">
        <v>2563.1</v>
      </c>
      <c r="F79" s="108">
        <v>2598.6</v>
      </c>
      <c r="G79" s="108">
        <v>4157.3</v>
      </c>
      <c r="H79" s="95"/>
      <c r="I79" s="106" t="s">
        <v>78</v>
      </c>
      <c r="J79" s="107" t="s">
        <v>67</v>
      </c>
      <c r="K79" s="108">
        <v>11320.7</v>
      </c>
      <c r="L79" s="108">
        <v>2001.7</v>
      </c>
      <c r="M79" s="108">
        <v>2563.1</v>
      </c>
      <c r="N79" s="108">
        <v>2598.6</v>
      </c>
      <c r="O79" s="108">
        <v>4157.3</v>
      </c>
    </row>
    <row r="80" spans="1:15" ht="12.75">
      <c r="A80" s="106"/>
      <c r="B80" s="107" t="s">
        <v>79</v>
      </c>
      <c r="C80" s="108"/>
      <c r="D80" s="108">
        <v>244.3</v>
      </c>
      <c r="E80" s="108">
        <v>316.9</v>
      </c>
      <c r="F80" s="108">
        <v>253.9</v>
      </c>
      <c r="G80" s="108">
        <v>1909.2</v>
      </c>
      <c r="H80" s="95"/>
      <c r="I80" s="106"/>
      <c r="J80" s="107" t="s">
        <v>80</v>
      </c>
      <c r="K80" s="108"/>
      <c r="L80" s="108">
        <v>244.3</v>
      </c>
      <c r="M80" s="108">
        <v>316.9</v>
      </c>
      <c r="N80" s="108">
        <v>253.9</v>
      </c>
      <c r="O80" s="108">
        <v>1909.2</v>
      </c>
    </row>
    <row r="81" spans="1:15" ht="12.75">
      <c r="A81" s="106" t="s">
        <v>81</v>
      </c>
      <c r="B81" s="107" t="s">
        <v>65</v>
      </c>
      <c r="C81" s="108">
        <v>17332.9</v>
      </c>
      <c r="D81" s="108">
        <v>1455.6</v>
      </c>
      <c r="E81" s="108">
        <v>485</v>
      </c>
      <c r="F81" s="108">
        <v>841.1</v>
      </c>
      <c r="G81" s="108">
        <v>14551.2</v>
      </c>
      <c r="H81" s="95"/>
      <c r="I81" s="106" t="s">
        <v>82</v>
      </c>
      <c r="J81" s="107" t="s">
        <v>67</v>
      </c>
      <c r="K81" s="108">
        <v>17332.9</v>
      </c>
      <c r="L81" s="108">
        <v>1455.6</v>
      </c>
      <c r="M81" s="108">
        <v>485</v>
      </c>
      <c r="N81" s="108">
        <v>841.1</v>
      </c>
      <c r="O81" s="108">
        <v>14551.2</v>
      </c>
    </row>
    <row r="82" spans="1:15" ht="13.5" thickBot="1">
      <c r="A82" s="106"/>
      <c r="B82" s="109" t="s">
        <v>68</v>
      </c>
      <c r="C82" s="108"/>
      <c r="D82" s="108">
        <v>694.4</v>
      </c>
      <c r="E82" s="108">
        <v>607.6</v>
      </c>
      <c r="F82" s="108">
        <v>597.3</v>
      </c>
      <c r="G82" s="108">
        <v>3269.8</v>
      </c>
      <c r="H82" s="95"/>
      <c r="I82" s="106"/>
      <c r="J82" s="109" t="s">
        <v>69</v>
      </c>
      <c r="K82" s="108"/>
      <c r="L82" s="108">
        <v>694.4</v>
      </c>
      <c r="M82" s="108">
        <v>607.6</v>
      </c>
      <c r="N82" s="108">
        <v>597.3</v>
      </c>
      <c r="O82" s="108">
        <v>3269.8</v>
      </c>
    </row>
    <row r="83" spans="1:15" ht="18.75" thickTop="1">
      <c r="A83" s="100" t="s">
        <v>83</v>
      </c>
      <c r="B83" s="101" t="s">
        <v>65</v>
      </c>
      <c r="C83" s="102">
        <v>54627</v>
      </c>
      <c r="D83" s="102">
        <v>6978.6</v>
      </c>
      <c r="E83" s="102">
        <v>6990.2</v>
      </c>
      <c r="F83" s="102">
        <v>7101</v>
      </c>
      <c r="G83" s="102">
        <v>33557.2</v>
      </c>
      <c r="H83" s="95"/>
      <c r="I83" s="100" t="s">
        <v>84</v>
      </c>
      <c r="J83" s="101" t="s">
        <v>67</v>
      </c>
      <c r="K83" s="102">
        <v>54627</v>
      </c>
      <c r="L83" s="102">
        <v>6978.6</v>
      </c>
      <c r="M83" s="102">
        <v>6990.2</v>
      </c>
      <c r="N83" s="102">
        <v>7101</v>
      </c>
      <c r="O83" s="102">
        <v>33557.2</v>
      </c>
    </row>
    <row r="84" spans="1:15" ht="13.5" thickBot="1">
      <c r="A84" s="96"/>
      <c r="B84" s="103" t="s">
        <v>68</v>
      </c>
      <c r="C84" s="104"/>
      <c r="D84" s="104">
        <v>2040.1</v>
      </c>
      <c r="E84" s="104">
        <v>1799.5</v>
      </c>
      <c r="F84" s="104">
        <v>1694.4</v>
      </c>
      <c r="G84" s="104">
        <v>7692.1</v>
      </c>
      <c r="H84" s="95"/>
      <c r="I84" s="96"/>
      <c r="J84" s="103" t="s">
        <v>69</v>
      </c>
      <c r="K84" s="104"/>
      <c r="L84" s="104">
        <v>2040.1</v>
      </c>
      <c r="M84" s="104">
        <v>1799.5</v>
      </c>
      <c r="N84" s="104">
        <v>1694.4</v>
      </c>
      <c r="O84" s="104">
        <v>7692.1</v>
      </c>
    </row>
    <row r="85" spans="1:15" ht="13.5" thickTop="1">
      <c r="A85" s="110" t="s">
        <v>26</v>
      </c>
      <c r="B85" s="111" t="s">
        <v>65</v>
      </c>
      <c r="C85" s="112"/>
      <c r="D85" s="112"/>
      <c r="E85" s="112"/>
      <c r="F85" s="112"/>
      <c r="G85" s="112"/>
      <c r="H85" s="95"/>
      <c r="I85" s="110" t="s">
        <v>27</v>
      </c>
      <c r="J85" s="111" t="s">
        <v>67</v>
      </c>
      <c r="K85" s="112"/>
      <c r="L85" s="112"/>
      <c r="M85" s="112"/>
      <c r="N85" s="112"/>
      <c r="O85" s="112"/>
    </row>
    <row r="86" spans="1:15" ht="12.75">
      <c r="A86" s="110" t="s">
        <v>96</v>
      </c>
      <c r="B86" s="113" t="s">
        <v>68</v>
      </c>
      <c r="C86" s="112"/>
      <c r="D86" s="112"/>
      <c r="E86" s="112"/>
      <c r="F86" s="112"/>
      <c r="G86" s="112"/>
      <c r="H86" s="95"/>
      <c r="I86" s="110" t="s">
        <v>96</v>
      </c>
      <c r="J86" s="113" t="s">
        <v>69</v>
      </c>
      <c r="K86" s="112"/>
      <c r="L86" s="112"/>
      <c r="M86" s="112"/>
      <c r="N86" s="112"/>
      <c r="O86" s="112"/>
    </row>
    <row r="87" spans="1:15" ht="12.75">
      <c r="A87" s="110" t="s">
        <v>24</v>
      </c>
      <c r="B87" s="113" t="s">
        <v>65</v>
      </c>
      <c r="C87" s="112">
        <v>7598.8</v>
      </c>
      <c r="D87" s="112">
        <v>1257.7</v>
      </c>
      <c r="E87" s="112">
        <v>1027.5</v>
      </c>
      <c r="F87" s="112">
        <v>1530.4</v>
      </c>
      <c r="G87" s="112">
        <v>3783.2</v>
      </c>
      <c r="H87" s="95"/>
      <c r="I87" s="110" t="s">
        <v>25</v>
      </c>
      <c r="J87" s="113" t="s">
        <v>67</v>
      </c>
      <c r="K87" s="112">
        <v>7598.8</v>
      </c>
      <c r="L87" s="112">
        <v>1257.7</v>
      </c>
      <c r="M87" s="112">
        <v>1027.5</v>
      </c>
      <c r="N87" s="112">
        <v>1530.4</v>
      </c>
      <c r="O87" s="112">
        <v>3783.2</v>
      </c>
    </row>
    <row r="88" spans="1:15" ht="12.75">
      <c r="A88" s="110"/>
      <c r="B88" s="113" t="s">
        <v>68</v>
      </c>
      <c r="C88" s="112"/>
      <c r="D88" s="112">
        <v>288.9</v>
      </c>
      <c r="E88" s="112">
        <v>183.2</v>
      </c>
      <c r="F88" s="112">
        <v>179.9</v>
      </c>
      <c r="G88" s="112">
        <v>574.5</v>
      </c>
      <c r="H88" s="95"/>
      <c r="I88" s="110"/>
      <c r="J88" s="113" t="s">
        <v>69</v>
      </c>
      <c r="K88" s="112"/>
      <c r="L88" s="112">
        <v>288.9</v>
      </c>
      <c r="M88" s="112">
        <v>183.2</v>
      </c>
      <c r="N88" s="112">
        <v>179.9</v>
      </c>
      <c r="O88" s="112">
        <v>574.5</v>
      </c>
    </row>
    <row r="89" spans="1:15" ht="12.75">
      <c r="A89" s="110" t="s">
        <v>85</v>
      </c>
      <c r="B89" s="113" t="s">
        <v>65</v>
      </c>
      <c r="C89" s="112">
        <v>15107.9</v>
      </c>
      <c r="D89" s="112">
        <v>896.6</v>
      </c>
      <c r="E89" s="112">
        <v>421.5</v>
      </c>
      <c r="F89" s="112">
        <v>421.6</v>
      </c>
      <c r="G89" s="112">
        <v>13368.2</v>
      </c>
      <c r="H89" s="95"/>
      <c r="I89" s="110" t="s">
        <v>86</v>
      </c>
      <c r="J89" s="113" t="s">
        <v>67</v>
      </c>
      <c r="K89" s="112">
        <v>15107.9</v>
      </c>
      <c r="L89" s="112">
        <v>896.6</v>
      </c>
      <c r="M89" s="112">
        <v>421.5</v>
      </c>
      <c r="N89" s="112">
        <v>421.6</v>
      </c>
      <c r="O89" s="112">
        <v>13368.2</v>
      </c>
    </row>
    <row r="90" spans="1:15" ht="12.75">
      <c r="A90" s="110"/>
      <c r="B90" s="113" t="s">
        <v>68</v>
      </c>
      <c r="C90" s="112"/>
      <c r="D90" s="112">
        <v>568.3</v>
      </c>
      <c r="E90" s="112">
        <v>503.4</v>
      </c>
      <c r="F90" s="112">
        <v>493.9</v>
      </c>
      <c r="G90" s="112">
        <v>3309.9</v>
      </c>
      <c r="H90" s="95"/>
      <c r="I90" s="110"/>
      <c r="J90" s="113" t="s">
        <v>69</v>
      </c>
      <c r="K90" s="112"/>
      <c r="L90" s="112">
        <v>568.3</v>
      </c>
      <c r="M90" s="112">
        <v>503.4</v>
      </c>
      <c r="N90" s="112">
        <v>493.9</v>
      </c>
      <c r="O90" s="112">
        <v>3309.9</v>
      </c>
    </row>
    <row r="91" spans="1:15" ht="12.75">
      <c r="A91" s="110" t="s">
        <v>87</v>
      </c>
      <c r="B91" s="113" t="s">
        <v>65</v>
      </c>
      <c r="C91" s="112">
        <v>31920.3</v>
      </c>
      <c r="D91" s="112">
        <v>4824.3</v>
      </c>
      <c r="E91" s="112">
        <v>5541.2</v>
      </c>
      <c r="F91" s="112">
        <v>5149</v>
      </c>
      <c r="G91" s="112">
        <v>16405.8</v>
      </c>
      <c r="H91" s="95"/>
      <c r="I91" s="110" t="s">
        <v>88</v>
      </c>
      <c r="J91" s="113" t="s">
        <v>67</v>
      </c>
      <c r="K91" s="112">
        <v>31920.3</v>
      </c>
      <c r="L91" s="112">
        <v>4824.3</v>
      </c>
      <c r="M91" s="112">
        <v>5541.2</v>
      </c>
      <c r="N91" s="112">
        <v>5149</v>
      </c>
      <c r="O91" s="112">
        <v>16405.8</v>
      </c>
    </row>
    <row r="92" spans="1:15" ht="13.5" thickBot="1">
      <c r="A92" s="110"/>
      <c r="B92" s="113" t="s">
        <v>68</v>
      </c>
      <c r="C92" s="112"/>
      <c r="D92" s="112">
        <v>1182.9</v>
      </c>
      <c r="E92" s="112">
        <v>1112.9</v>
      </c>
      <c r="F92" s="112">
        <v>1020.5</v>
      </c>
      <c r="G92" s="112">
        <v>3807.7</v>
      </c>
      <c r="H92" s="95"/>
      <c r="I92" s="110"/>
      <c r="J92" s="113" t="s">
        <v>69</v>
      </c>
      <c r="K92" s="112"/>
      <c r="L92" s="112">
        <v>1182.9</v>
      </c>
      <c r="M92" s="112">
        <v>1112.9</v>
      </c>
      <c r="N92" s="112">
        <v>1020.5</v>
      </c>
      <c r="O92" s="112">
        <v>3807.7</v>
      </c>
    </row>
    <row r="93" spans="1:15" ht="18.75" thickTop="1">
      <c r="A93" s="100" t="s">
        <v>89</v>
      </c>
      <c r="B93" s="101" t="s">
        <v>65</v>
      </c>
      <c r="C93" s="102">
        <v>54627</v>
      </c>
      <c r="D93" s="102">
        <v>6978.6</v>
      </c>
      <c r="E93" s="102">
        <v>6990.2</v>
      </c>
      <c r="F93" s="102">
        <v>7101</v>
      </c>
      <c r="G93" s="102">
        <v>33557.2</v>
      </c>
      <c r="H93" s="95"/>
      <c r="I93" s="100" t="s">
        <v>90</v>
      </c>
      <c r="J93" s="101" t="s">
        <v>67</v>
      </c>
      <c r="K93" s="102">
        <v>54627</v>
      </c>
      <c r="L93" s="102">
        <v>6978.6</v>
      </c>
      <c r="M93" s="102">
        <v>6990.2</v>
      </c>
      <c r="N93" s="102">
        <v>7101</v>
      </c>
      <c r="O93" s="102">
        <v>33557.2</v>
      </c>
    </row>
    <row r="94" spans="1:15" ht="13.5" thickBot="1">
      <c r="A94" s="96"/>
      <c r="B94" s="103" t="s">
        <v>68</v>
      </c>
      <c r="C94" s="104"/>
      <c r="D94" s="104">
        <v>2040.1</v>
      </c>
      <c r="E94" s="104">
        <v>1799.5</v>
      </c>
      <c r="F94" s="104">
        <v>1694.4</v>
      </c>
      <c r="G94" s="104">
        <v>7692.1</v>
      </c>
      <c r="H94" s="95"/>
      <c r="I94" s="96"/>
      <c r="J94" s="103" t="s">
        <v>69</v>
      </c>
      <c r="K94" s="104"/>
      <c r="L94" s="104">
        <v>2040.1</v>
      </c>
      <c r="M94" s="104">
        <v>1799.5</v>
      </c>
      <c r="N94" s="104">
        <v>1694.4</v>
      </c>
      <c r="O94" s="104">
        <v>7692.1</v>
      </c>
    </row>
    <row r="95" spans="1:15" ht="14.25" thickBot="1" thickTop="1">
      <c r="A95" s="114" t="s">
        <v>91</v>
      </c>
      <c r="B95" s="96"/>
      <c r="C95" s="124"/>
      <c r="D95" s="104">
        <v>9018.7</v>
      </c>
      <c r="E95" s="104">
        <v>8789.7</v>
      </c>
      <c r="F95" s="104">
        <v>8795.4</v>
      </c>
      <c r="G95" s="104">
        <v>41249.4</v>
      </c>
      <c r="H95" s="95"/>
      <c r="I95" s="114" t="s">
        <v>92</v>
      </c>
      <c r="J95" s="114"/>
      <c r="K95" s="104"/>
      <c r="L95" s="104">
        <v>9018.7</v>
      </c>
      <c r="M95" s="104">
        <v>8789.7</v>
      </c>
      <c r="N95" s="104">
        <v>8795.4</v>
      </c>
      <c r="O95" s="104">
        <v>41249.4</v>
      </c>
    </row>
    <row r="96" spans="1:15" ht="13.5" thickTop="1">
      <c r="A96" s="128" t="s">
        <v>93</v>
      </c>
      <c r="B96" s="128"/>
      <c r="C96" s="129"/>
      <c r="D96" s="129"/>
      <c r="E96" s="129"/>
      <c r="F96" s="129"/>
      <c r="G96" s="129"/>
      <c r="H96" s="82"/>
      <c r="I96" s="128" t="s">
        <v>94</v>
      </c>
      <c r="J96" s="128"/>
      <c r="K96" s="129"/>
      <c r="L96" s="129"/>
      <c r="M96" s="129"/>
      <c r="N96" s="129"/>
      <c r="O96" s="129"/>
    </row>
    <row r="97" spans="1:15" ht="12.75">
      <c r="A97" s="4"/>
      <c r="B97" s="4"/>
      <c r="C97" s="3"/>
      <c r="D97" s="3"/>
      <c r="E97" s="3"/>
      <c r="F97" s="3"/>
      <c r="G97" s="3"/>
      <c r="H97" s="82"/>
      <c r="I97" s="4"/>
      <c r="J97" s="4"/>
      <c r="K97" s="3"/>
      <c r="L97" s="3"/>
      <c r="M97" s="3"/>
      <c r="N97" s="3"/>
      <c r="O97" s="3"/>
    </row>
    <row r="98" spans="1:15" ht="12.75">
      <c r="A98" s="4"/>
      <c r="B98" s="4"/>
      <c r="C98" s="3"/>
      <c r="D98" s="3"/>
      <c r="E98" s="3"/>
      <c r="F98" s="3"/>
      <c r="G98" s="3"/>
      <c r="H98" s="82"/>
      <c r="I98" s="4"/>
      <c r="J98" s="4"/>
      <c r="K98" s="3"/>
      <c r="L98" s="3"/>
      <c r="M98" s="3"/>
      <c r="N98" s="3"/>
      <c r="O98" s="3"/>
    </row>
  </sheetData>
  <mergeCells count="11">
    <mergeCell ref="A6:G6"/>
    <mergeCell ref="I6:O6"/>
    <mergeCell ref="P6:S6"/>
    <mergeCell ref="A7:G7"/>
    <mergeCell ref="I7:O7"/>
    <mergeCell ref="A69:A70"/>
    <mergeCell ref="I69:I70"/>
    <mergeCell ref="A9:A10"/>
    <mergeCell ref="I9:I10"/>
    <mergeCell ref="A39:A40"/>
    <mergeCell ref="I39:I4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u02011</dc:creator>
  <cp:keywords/>
  <dc:description/>
  <cp:lastModifiedBy>u00272</cp:lastModifiedBy>
  <cp:lastPrinted>2009-03-26T08:49:48Z</cp:lastPrinted>
  <dcterms:created xsi:type="dcterms:W3CDTF">2009-03-26T08:44:31Z</dcterms:created>
  <dcterms:modified xsi:type="dcterms:W3CDTF">2009-05-21T07:34:45Z</dcterms:modified>
  <cp:category/>
  <cp:version/>
  <cp:contentType/>
  <cp:contentStatus/>
</cp:coreProperties>
</file>