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45" windowWidth="9465" windowHeight="11265" tabRatio="971" activeTab="0"/>
  </bookViews>
  <sheets>
    <sheet name="Tab. II.2.1" sheetId="1" r:id="rId1"/>
    <sheet name="Tab. II.3.1" sheetId="2" r:id="rId2"/>
    <sheet name="Graf II.3.1" sheetId="3" r:id="rId3"/>
    <sheet name="Graf II.3.2" sheetId="4" r:id="rId4"/>
    <sheet name="Tab. II.3.2" sheetId="5" r:id="rId5"/>
    <sheet name="Graf II.3.3" sheetId="6" r:id="rId6"/>
    <sheet name="Graf II.3.4" sheetId="7" r:id="rId7"/>
    <sheet name="Graf II.3.5" sheetId="8" r:id="rId8"/>
    <sheet name="Graf II.3.6" sheetId="9" r:id="rId9"/>
    <sheet name="Graf II.3.7" sheetId="10" r:id="rId10"/>
    <sheet name="Tab. II.4.1" sheetId="11" r:id="rId11"/>
    <sheet name="Tab. II.5.1" sheetId="12" r:id="rId12"/>
    <sheet name="Tab. II.5.2" sheetId="13" r:id="rId13"/>
    <sheet name="Tab. II.5.3" sheetId="14" r:id="rId14"/>
    <sheet name="Tab. II.5.4" sheetId="15" r:id="rId15"/>
    <sheet name="Graf II.5.1" sheetId="16" r:id="rId16"/>
  </sheets>
  <externalReferences>
    <externalReference r:id="rId19"/>
  </externalReferences>
  <definedNames>
    <definedName name="__123Graph_ACHART1" hidden="1">'[1]Gr13 1.2. zahrCR str18'!$B$7:$B$17</definedName>
    <definedName name="__123Graph_BCHART1" hidden="1">'[1]Gr13 1.2. zahrCR str18'!$C$7:$C$17</definedName>
    <definedName name="_xlnm.Print_Area" localSheetId="7">'Graf II.3.5'!$A$1:$N$21</definedName>
    <definedName name="_xlnm.Print_Area" localSheetId="9">'Graf II.3.7'!$A$2:$Q$21</definedName>
    <definedName name="_xlnm.Print_Area" localSheetId="15">'Graf II.5.1'!$A$1:$L$21</definedName>
    <definedName name="_xlnm.Print_Area" localSheetId="0">'Tab. II.2.1'!$B$2:$G$8</definedName>
    <definedName name="_xlnm.Print_Area" localSheetId="1">'Tab. II.3.1'!$B$2:$I$25</definedName>
    <definedName name="_xlnm.Print_Area" localSheetId="10">'Tab. II.4.1'!$B$1:$G$9</definedName>
    <definedName name="qRep1">#REF!</definedName>
  </definedNames>
  <calcPr fullCalcOnLoad="1"/>
</workbook>
</file>

<file path=xl/sharedStrings.xml><?xml version="1.0" encoding="utf-8"?>
<sst xmlns="http://schemas.openxmlformats.org/spreadsheetml/2006/main" count="305" uniqueCount="245">
  <si>
    <t>Tab. II.2.1</t>
  </si>
  <si>
    <t>Strukturální fondy EU výrazně ovlivňují vývoj kapitálového účtu</t>
  </si>
  <si>
    <t>(v mld. Kč)</t>
  </si>
  <si>
    <t>Změna</t>
  </si>
  <si>
    <t>Kapitálový účet</t>
  </si>
  <si>
    <t>v tom fondy EU</t>
  </si>
  <si>
    <t>Table II.2.1</t>
  </si>
  <si>
    <t>(CZK billions)</t>
  </si>
  <si>
    <t>Change</t>
  </si>
  <si>
    <t>Capital account</t>
  </si>
  <si>
    <t>within which: EU funds</t>
  </si>
  <si>
    <t>Tab. II.3.1</t>
  </si>
  <si>
    <t>Finanční účet</t>
  </si>
  <si>
    <t xml:space="preserve">   Přímé investice</t>
  </si>
  <si>
    <t xml:space="preserve">       české v zahraničí</t>
  </si>
  <si>
    <t xml:space="preserve">       zahraniční v ČR</t>
  </si>
  <si>
    <t xml:space="preserve">   Portfoliové investice</t>
  </si>
  <si>
    <t xml:space="preserve">   Finanční deriváty</t>
  </si>
  <si>
    <t xml:space="preserve">       aktiva</t>
  </si>
  <si>
    <t xml:space="preserve">       pasiva</t>
  </si>
  <si>
    <t xml:space="preserve">   Ostatní investice</t>
  </si>
  <si>
    <t xml:space="preserve">       1. Dlouhodobé investice</t>
  </si>
  <si>
    <t xml:space="preserve">           poskytnuté do zahraničí</t>
  </si>
  <si>
    <t xml:space="preserve">           přijaté ze zahraničí</t>
  </si>
  <si>
    <t xml:space="preserve">       2. Krátkodobé investice</t>
  </si>
  <si>
    <t>Table II.3.1</t>
  </si>
  <si>
    <t>Financial account</t>
  </si>
  <si>
    <t xml:space="preserve">   Direct investment</t>
  </si>
  <si>
    <t xml:space="preserve">       Czech abroad</t>
  </si>
  <si>
    <t xml:space="preserve">       foreign in Czech Rep.</t>
  </si>
  <si>
    <t xml:space="preserve">   Portfolio investment</t>
  </si>
  <si>
    <t xml:space="preserve">   Financial derivatives</t>
  </si>
  <si>
    <t xml:space="preserve">       assets</t>
  </si>
  <si>
    <t xml:space="preserve">       liabilities</t>
  </si>
  <si>
    <t xml:space="preserve">   Other investment</t>
  </si>
  <si>
    <t xml:space="preserve">       1. Long-term investment</t>
  </si>
  <si>
    <t xml:space="preserve">           provided abroad</t>
  </si>
  <si>
    <t xml:space="preserve">           received from abroad</t>
  </si>
  <si>
    <t xml:space="preserve">       2. Short-term investment</t>
  </si>
  <si>
    <t>Saldo</t>
  </si>
  <si>
    <t>Splátky jistiny</t>
  </si>
  <si>
    <t>Splátky úroků</t>
  </si>
  <si>
    <t>Celková zadluženost</t>
  </si>
  <si>
    <t>Zahraniční zadluženost celkem</t>
  </si>
  <si>
    <t>Podíl krátkodobé zadluženosti</t>
  </si>
  <si>
    <t>Souhrnná invest. pozice celkem</t>
  </si>
  <si>
    <t>Saldo investiční pozice celkem</t>
  </si>
  <si>
    <t xml:space="preserve">Saldo </t>
  </si>
  <si>
    <t>Aktiva - banky</t>
  </si>
  <si>
    <t>Aktiva - vláda</t>
  </si>
  <si>
    <t>Aktiva - ostatní</t>
  </si>
  <si>
    <t>Pasiva - banky</t>
  </si>
  <si>
    <t>Pasiva - vláda</t>
  </si>
  <si>
    <t>Pasiva - ostatní</t>
  </si>
  <si>
    <t>Majetkové CP</t>
  </si>
  <si>
    <t>Dluhové CP emitované v ČR</t>
  </si>
  <si>
    <t>Dluhové CP emitované v zahraničí</t>
  </si>
  <si>
    <t xml:space="preserve">   ČNB</t>
  </si>
  <si>
    <t xml:space="preserve">   Obchodní banky</t>
  </si>
  <si>
    <t xml:space="preserve">   Vláda</t>
  </si>
  <si>
    <t xml:space="preserve">   Podniky</t>
  </si>
  <si>
    <t>Poznámka:</t>
  </si>
  <si>
    <t>Devizové rezervy ČNB</t>
  </si>
  <si>
    <t>Krytí dovozu zboží a služeb</t>
  </si>
  <si>
    <t xml:space="preserve">Vývoj investiční pozice nejvíce ovlivnily přímé investice </t>
  </si>
  <si>
    <t>2012-36</t>
  </si>
  <si>
    <t>V pasivech jsou na rozdíl od hrubé zadluženosti v přímých investicích</t>
  </si>
  <si>
    <t>kromě úvěrových operací zahrnuty i majetkové podíly a v portfoliových</t>
  </si>
  <si>
    <t>investicích kromě dluhových cenných papírů i majetkové cenné papíry.</t>
  </si>
  <si>
    <t xml:space="preserve">    dlouhodobá</t>
  </si>
  <si>
    <t xml:space="preserve">    krátkodobá</t>
  </si>
  <si>
    <t>Nástroje peněžního trhu</t>
  </si>
  <si>
    <t>Dluhopisy a směnky</t>
  </si>
  <si>
    <t>Půjčky</t>
  </si>
  <si>
    <t>Vklady</t>
  </si>
  <si>
    <t>Obchodní úvěry</t>
  </si>
  <si>
    <t>Ostatní pasiva</t>
  </si>
  <si>
    <t>Mezipodnikové půjčky v rámci PZI</t>
  </si>
  <si>
    <t>Tab. II.4.1</t>
  </si>
  <si>
    <t>(v mld. Kč, v měsících)</t>
  </si>
  <si>
    <t>Tab. II.5.1</t>
  </si>
  <si>
    <t>Tab. II.5.2</t>
  </si>
  <si>
    <t>Tab. II.5.3</t>
  </si>
  <si>
    <t>Graf II.5.1</t>
  </si>
  <si>
    <t>Tab. II.5.4</t>
  </si>
  <si>
    <t>Net balance</t>
  </si>
  <si>
    <t>Equity securities</t>
  </si>
  <si>
    <t>Debt securities issued in Czech Rep.</t>
  </si>
  <si>
    <t>Debt securities issued abroad</t>
  </si>
  <si>
    <t>Assets - banks</t>
  </si>
  <si>
    <t>Assets - government</t>
  </si>
  <si>
    <t>Assets - other</t>
  </si>
  <si>
    <t>Liabilities - banks</t>
  </si>
  <si>
    <t>Liabilities - government</t>
  </si>
  <si>
    <t>Liabilities - other</t>
  </si>
  <si>
    <t>Balance</t>
  </si>
  <si>
    <t>Table II.4.1</t>
  </si>
  <si>
    <t>(CZK billions; months)</t>
  </si>
  <si>
    <t>CNB international reserves</t>
  </si>
  <si>
    <t>Coverage of goods and services imports</t>
  </si>
  <si>
    <t>Aktiva</t>
  </si>
  <si>
    <t>Pasiva</t>
  </si>
  <si>
    <t>Table II.5.1</t>
  </si>
  <si>
    <t xml:space="preserve">   Assets</t>
  </si>
  <si>
    <t xml:space="preserve">   Liabilities</t>
  </si>
  <si>
    <t>Net investment position</t>
  </si>
  <si>
    <t>Note:</t>
  </si>
  <si>
    <t xml:space="preserve">Under liabilities, unlike for gross debt, direct investment includes </t>
  </si>
  <si>
    <t xml:space="preserve">ownership interests as well as credit transactions and portfolio </t>
  </si>
  <si>
    <t>investment includes equity securities as well as debt securities.</t>
  </si>
  <si>
    <t>Table II.5.2</t>
  </si>
  <si>
    <t xml:space="preserve">The investment position was most affected by direct investment </t>
  </si>
  <si>
    <t xml:space="preserve">   CNB</t>
  </si>
  <si>
    <t xml:space="preserve">   Commercial banks</t>
  </si>
  <si>
    <t xml:space="preserve">   Government</t>
  </si>
  <si>
    <t xml:space="preserve">   Corporations</t>
  </si>
  <si>
    <t>Table II.5.3</t>
  </si>
  <si>
    <t>External debt, total</t>
  </si>
  <si>
    <t xml:space="preserve">    short-term</t>
  </si>
  <si>
    <t xml:space="preserve">    long-term</t>
  </si>
  <si>
    <t>Share of short-term debt</t>
  </si>
  <si>
    <t>Chart II.5.1</t>
  </si>
  <si>
    <t>Table II.5.4</t>
  </si>
  <si>
    <t>Money market instruments</t>
  </si>
  <si>
    <t>Bonds and notes</t>
  </si>
  <si>
    <t>Loans</t>
  </si>
  <si>
    <t>Deposits</t>
  </si>
  <si>
    <t>Trade credits</t>
  </si>
  <si>
    <t>Other liabilities</t>
  </si>
  <si>
    <t>Intercompany FDI loans</t>
  </si>
  <si>
    <t>Total debt</t>
  </si>
  <si>
    <t>Principal</t>
  </si>
  <si>
    <t>Interest</t>
  </si>
  <si>
    <t>Podíl krátkodobé zadluženosti mírně vzrostl</t>
  </si>
  <si>
    <t xml:space="preserve">The share of short-term debt increased slightly </t>
  </si>
  <si>
    <t>Dlužnická pozice ČR meziročně vzrostla</t>
  </si>
  <si>
    <t>Graf II.3.6</t>
  </si>
  <si>
    <t>Chart II.3.6</t>
  </si>
  <si>
    <t>The Czech Republic´s debtor position increased year on year</t>
  </si>
  <si>
    <t xml:space="preserve">Investice nerezidentů směřovaly do českých dluhopisů emitovaných v zahraničí </t>
  </si>
  <si>
    <t xml:space="preserve">Czech bonds issued abroad attracted non-resident investments </t>
  </si>
  <si>
    <t>Ve struktuře finančních toků k největší meziroční změně došlo u portfoliových investic</t>
  </si>
  <si>
    <t>Výsledné saldo ostatních investic ovlivnil zejména bankovní sektor</t>
  </si>
  <si>
    <t>V členění podle instrumentů největší nárůst zadluženosti vykázaly půjčky</t>
  </si>
  <si>
    <t xml:space="preserve">Broken down by instruments, the biggest increase in debt was recorded for loans </t>
  </si>
  <si>
    <t>Kladná reálná hodnota</t>
  </si>
  <si>
    <t>Záporná reálná hodnota</t>
  </si>
  <si>
    <t>1/08</t>
  </si>
  <si>
    <t>2/08</t>
  </si>
  <si>
    <t>3/08</t>
  </si>
  <si>
    <t>4/08</t>
  </si>
  <si>
    <t>5/08</t>
  </si>
  <si>
    <t>6/08</t>
  </si>
  <si>
    <t>7/08</t>
  </si>
  <si>
    <t>8/08</t>
  </si>
  <si>
    <t>9/08</t>
  </si>
  <si>
    <t>10/08</t>
  </si>
  <si>
    <t>11/08</t>
  </si>
  <si>
    <t>12/08</t>
  </si>
  <si>
    <t>Gross positive fair value</t>
  </si>
  <si>
    <t>Gross negative fair value</t>
  </si>
  <si>
    <t>Graf II.3.5</t>
  </si>
  <si>
    <t>Graf II.3.1</t>
  </si>
  <si>
    <t>PZI do ČR</t>
  </si>
  <si>
    <t>saldo</t>
  </si>
  <si>
    <t>Outflow of DI from the CR</t>
  </si>
  <si>
    <t>net</t>
  </si>
  <si>
    <t xml:space="preserve"> Inflow of FDI into the CR</t>
  </si>
  <si>
    <t>Chart II.3.1</t>
  </si>
  <si>
    <t>PZI do zahraničí</t>
  </si>
  <si>
    <t xml:space="preserve">Výnos </t>
  </si>
  <si>
    <t>Stav PZI</t>
  </si>
  <si>
    <t>Výnosnost (%)</t>
  </si>
  <si>
    <t>a) předběžná data</t>
  </si>
  <si>
    <t>Income</t>
  </si>
  <si>
    <t>Stock of FDI</t>
  </si>
  <si>
    <t>Rate of return (%)</t>
  </si>
  <si>
    <t>a) preliminary figures</t>
  </si>
  <si>
    <t>Dividendy</t>
  </si>
  <si>
    <t>Reinvestované zisky</t>
  </si>
  <si>
    <t>Úroky</t>
  </si>
  <si>
    <t>Dividends</t>
  </si>
  <si>
    <t>Reinvested earnings</t>
  </si>
  <si>
    <t>Interests</t>
  </si>
  <si>
    <t>Aktivní saldo přímých investic se meziročně mírně snížilo</t>
  </si>
  <si>
    <t>The direct investment surplus slightly decreased year on year</t>
  </si>
  <si>
    <t>The rate of return on FDI in the Czech Republic have decreased year-to-year</t>
  </si>
  <si>
    <t>Výnosnost přímých zahraničních investic v ČR meziročně poklesla</t>
  </si>
  <si>
    <r>
      <t>2008</t>
    </r>
    <r>
      <rPr>
        <vertAlign val="superscript"/>
        <sz val="10"/>
        <rFont val="Arial"/>
        <family val="2"/>
      </rPr>
      <t>a)</t>
    </r>
  </si>
  <si>
    <t>Graf II.3.3</t>
  </si>
  <si>
    <t>Chart II.3.3</t>
  </si>
  <si>
    <t>Chart II.3.5</t>
  </si>
  <si>
    <t>Graf II.3.7</t>
  </si>
  <si>
    <t>Chart II.3.7</t>
  </si>
  <si>
    <t>V pasivech jsou na rozdíl od hrubé zadluženosti v přímých</t>
  </si>
  <si>
    <t>investicích kromě úvěrových operací zahrnuty i majetkové podíly</t>
  </si>
  <si>
    <t>i majetkové cenné papíry.</t>
  </si>
  <si>
    <t>a v portfoliových investicích kromě dluhových cenných papírů</t>
  </si>
  <si>
    <t>Datum</t>
  </si>
  <si>
    <t>Dow Jones</t>
  </si>
  <si>
    <t>DJ Stoxx 50</t>
  </si>
  <si>
    <t>WIG</t>
  </si>
  <si>
    <t>BUX</t>
  </si>
  <si>
    <t>FTSE 100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</si>
  <si>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</si>
  <si>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</si>
  <si>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</si>
  <si>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</si>
  <si>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</si>
  <si>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</si>
  <si>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</si>
  <si>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</si>
  <si>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</si>
  <si>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</si>
  <si>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</si>
  <si>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PX </t>
  </si>
  <si>
    <t>báze 100=3.1.2008</t>
  </si>
  <si>
    <t>FDI except privatization</t>
  </si>
  <si>
    <t>Privatization</t>
  </si>
  <si>
    <t>Objem PZI  bez privatizace</t>
  </si>
  <si>
    <t xml:space="preserve">Privatizace státního majetku </t>
  </si>
  <si>
    <t>Graf II.3.2</t>
  </si>
  <si>
    <t>(v mld. Kč, v %)</t>
  </si>
  <si>
    <t>2008*</t>
  </si>
  <si>
    <t>Chart II.3.2</t>
  </si>
  <si>
    <t>(CZK billions; percentages)</t>
  </si>
  <si>
    <t>Tab. II.3.2</t>
  </si>
  <si>
    <t>Table II.3.2</t>
  </si>
  <si>
    <t>Vývoj stavů reálných hodnot derivátů bank vůči nerezidentům byl ovlivněn pohybem kurzu koruny</t>
  </si>
  <si>
    <t xml:space="preserve">Dluhová služba je rovnoměrně rozložena v následujících letech </t>
  </si>
  <si>
    <t>Dividendy v posledních dvou letech vzrostly rychleji než reinvestované zisky</t>
  </si>
  <si>
    <t>Stav devizových rezerv ČNB pokrývá více než tříměsíční dovoz zboží a služeb</t>
  </si>
  <si>
    <t>Příjem z privatizace státního majetku nebyl v roce 2008 žádný</t>
  </si>
  <si>
    <t>Graf II.3.4</t>
  </si>
  <si>
    <t>Indexy burz klesaly</t>
  </si>
  <si>
    <t>(v %; 3.1.2008=100)</t>
  </si>
  <si>
    <t>Stock market indexes began to fall</t>
  </si>
  <si>
    <t>In the last two years, dividends outpaced the reinvested earnings</t>
  </si>
  <si>
    <t>The resulting balance of other investments was particularly affected by the banking sector</t>
  </si>
  <si>
    <t>The stock of CNB’s international reserves covers more than three months' worth of goods and services imports</t>
  </si>
  <si>
    <t>There was no state property privatization income in 2008</t>
  </si>
  <si>
    <t>The largest annual change in the structure of financial flows was in portfolio investment</t>
  </si>
  <si>
    <t>The EU structural funds affect the capital account significantly</t>
  </si>
  <si>
    <t>The stocks of real values of banks' derivatives to non-residents were influenced by the movements of the koruna exchange rate</t>
  </si>
  <si>
    <t>Debt service in following years is evenly distributed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</si>
</sst>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______________)"/>
    <numFmt numFmtId="167" formatCode="d/m"/>
    <numFmt numFmtId="168" formatCode="0.0%"/>
    <numFmt numFmtId="169" formatCode="#,"/>
    <numFmt numFmtId="170" formatCode="#,##0.0_____)"/>
    <numFmt numFmtId="171" formatCode="#,##0.0___)"/>
    <numFmt numFmtId="172" formatCode="#,##0.0_________)"/>
    <numFmt numFmtId="173" formatCode="0_)"/>
    <numFmt numFmtId="174" formatCode="0.000"/>
    <numFmt numFmtId="175" formatCode="#,##0.000"/>
    <numFmt numFmtId="176" formatCode="0.0_)"/>
    <numFmt numFmtId="177" formatCode=";;;"/>
    <numFmt numFmtId="178" formatCode="#,##0.0_);\(#,##0.0\)"/>
    <numFmt numFmtId="179" formatCode="#,##0_);\(#,##0\)"/>
    <numFmt numFmtId="180" formatCode="#,##0.0_________________)"/>
    <numFmt numFmtId="181" formatCode="#,##0___)"/>
    <numFmt numFmtId="182" formatCode="#,##0_____)"/>
    <numFmt numFmtId="183" formatCode="#,##0_______)"/>
    <numFmt numFmtId="184" formatCode="#,##0.0_______)"/>
    <numFmt numFmtId="185" formatCode="0,%"/>
    <numFmt numFmtId="186" formatCode="0%__________\)"/>
    <numFmt numFmtId="187" formatCode="0%_______________)"/>
    <numFmt numFmtId="188" formatCode="0.0%_______________)"/>
    <numFmt numFmtId="189" formatCode="_-&quot;£&quot;* #,##0_-;\-&quot;£&quot;* #,##0_-;_-&quot;£&quot;* &quot;-&quot;_-;_-@_-"/>
    <numFmt numFmtId="190" formatCode="_(&quot;$&quot;* #,##0_);_(&quot;$&quot;* \(#,##0\);_(&quot;$&quot;* &quot;-&quot;_);_(@_)"/>
    <numFmt numFmtId="191" formatCode="_ * #,##0_)&quot;Ł&quot;_ ;_ * \(#,##0\)&quot;Ł&quot;_ ;_ * &quot;-&quot;_)&quot;Ł&quot;_ ;_ @_ "/>
    <numFmt numFmtId="192" formatCode="_-* #,##0\ _F_-;\-* #,##0\ _F_-;_-* &quot;-&quot;\ _F_-;_-@_-"/>
    <numFmt numFmtId="193" formatCode="_-* #,##0\ _F_B_-;\-* #,##0\ _F_B_-;_-* &quot;-&quot;\ _F_B_-;_-@_-"/>
    <numFmt numFmtId="194" formatCode="_-* #,##0_-;\-* #,##0_-;_-* &quot;-&quot;_-;_-@_-"/>
    <numFmt numFmtId="195" formatCode="_-* #,##0.00\ _F_-;\-* #,##0.00\ _F_-;_-* &quot;-&quot;??\ _F_-;_-@_-"/>
    <numFmt numFmtId="196" formatCode="_-* #,##0.00\ _F_B_-;\-* #,##0.00\ _F_B_-;_-* &quot;-&quot;??\ _F_B_-;_-@_-"/>
    <numFmt numFmtId="197" formatCode="_-* #,##0.00_-;\-* #,##0.00_-;_-* &quot;-&quot;??_-;_-@_-"/>
    <numFmt numFmtId="198" formatCode="_-* #,##0\ &quot;F&quot;_-;\-* #,##0\ &quot;F&quot;_-;_-* &quot;-&quot;\ &quot;F&quot;_-;_-@_-"/>
    <numFmt numFmtId="199" formatCode="_-* #,##0\ &quot;FB&quot;_-;\-* #,##0\ &quot;FB&quot;_-;_-* &quot;-&quot;\ &quot;FB&quot;_-;_-@_-"/>
    <numFmt numFmtId="200" formatCode="_-* #,##0.00\ &quot;F&quot;_-;\-* #,##0.00\ &quot;F&quot;_-;_-* &quot;-&quot;??\ &quot;F&quot;_-;_-@_-"/>
    <numFmt numFmtId="201" formatCode="_(&quot;$&quot;* #,##0.00_);_(&quot;$&quot;* \(#,##0.00\);_(&quot;$&quot;* &quot;-&quot;??_);_(@_)"/>
    <numFmt numFmtId="202" formatCode="_-* #,##0.00\ &quot;FB&quot;_-;\-* #,##0.00\ &quot;FB&quot;_-;_-* &quot;-&quot;??\ &quot;FB&quot;_-;_-@_-"/>
    <numFmt numFmtId="203" formatCode="_-&quot;£&quot;* #,##0.00_-;\-&quot;£&quot;* #,##0.00_-;_-&quot;£&quot;* &quot;-&quot;??_-;_-@_-"/>
    <numFmt numFmtId="204" formatCode="_(* #,##0_);_(* \(#,##0\);_(* &quot;-&quot;_);_(@_)"/>
    <numFmt numFmtId="205" formatCode="_ * #,##0_)_Ł_ ;_ * \(#,##0\)_Ł_ ;_ * &quot;-&quot;_)_Ł_ ;_ @_ "/>
    <numFmt numFmtId="206" formatCode="_(* #,##0.00_);_(* \(#,##0.00\);_(* &quot;-&quot;??_);_(@_)"/>
    <numFmt numFmtId="207" formatCode="_ * #,##0.00_)_Ł_ ;_ * \(#,##0.00\)_Ł_ ;_ * &quot;-&quot;??_)_Ł_ ;_ @_ "/>
    <numFmt numFmtId="208" formatCode="\$#,##0\ ;\(\$#,##0\)"/>
    <numFmt numFmtId="209" formatCode="\$#,##0.00\ ;\(\$#,##0.00\)"/>
    <numFmt numFmtId="210" formatCode="_ * #,##0.00_)&quot;Ł&quot;_ ;_ * \(#,##0.00\)&quot;Ł&quot;_ ;_ * &quot;-&quot;??_)&quot;Ł&quot;_ ;_ @_ "/>
    <numFmt numFmtId="211" formatCode="&quot;Kč&quot;#,##0.00_);[Red]\(&quot;Kč&quot;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;\-#,##0;0"/>
    <numFmt numFmtId="216" formatCode="#,##0.0;\-#,##0.0;0.0"/>
    <numFmt numFmtId="217" formatCode="#,##0.00;\-#,##0.00;0.00"/>
    <numFmt numFmtId="218" formatCode="0.0000"/>
    <numFmt numFmtId="219" formatCode="dd\-mmm\-yy"/>
    <numFmt numFmtId="220" formatCode="[$-405]d\.\ mmmm\ yyyy"/>
  </numFmts>
  <fonts count="34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 CE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 CE"/>
      <family val="0"/>
    </font>
    <font>
      <sz val="8.75"/>
      <name val="Arial"/>
      <family val="0"/>
    </font>
    <font>
      <b/>
      <sz val="12"/>
      <name val="Arial CE"/>
      <family val="0"/>
    </font>
    <font>
      <sz val="9.25"/>
      <name val="Arial"/>
      <family val="0"/>
    </font>
    <font>
      <sz val="12"/>
      <name val="Arial"/>
      <family val="2"/>
    </font>
    <font>
      <sz val="8"/>
      <name val="Arial CE"/>
      <family val="2"/>
    </font>
    <font>
      <sz val="8.25"/>
      <name val="Arial"/>
      <family val="0"/>
    </font>
    <font>
      <sz val="2.5"/>
      <name val="Arial CE"/>
      <family val="0"/>
    </font>
    <font>
      <sz val="2.75"/>
      <name val="Arial CE"/>
      <family val="0"/>
    </font>
    <font>
      <sz val="2"/>
      <name val="Arial CE"/>
      <family val="2"/>
    </font>
    <font>
      <sz val="1.75"/>
      <name val="Arial CE"/>
      <family val="2"/>
    </font>
    <font>
      <sz val="9.5"/>
      <name val="Arial"/>
      <family val="0"/>
    </font>
    <font>
      <sz val="13"/>
      <name val="Times New Roman"/>
      <family val="1"/>
    </font>
    <font>
      <b/>
      <sz val="10"/>
      <name val="Arial CE"/>
      <family val="0"/>
    </font>
    <font>
      <sz val="2.25"/>
      <name val="Arial"/>
      <family val="2"/>
    </font>
    <font>
      <sz val="2.5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2"/>
    </font>
    <font>
      <sz val="9.75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Border="1">
      <alignment/>
      <protection/>
    </xf>
    <xf numFmtId="164" fontId="0" fillId="0" borderId="0" xfId="21" applyNumberFormat="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164" fontId="0" fillId="0" borderId="0" xfId="21" applyNumberFormat="1" applyFont="1">
      <alignment/>
      <protection/>
    </xf>
    <xf numFmtId="164" fontId="0" fillId="0" borderId="0" xfId="21" applyNumberFormat="1" applyFont="1" applyFill="1" applyBorder="1">
      <alignment/>
      <protection/>
    </xf>
    <xf numFmtId="164" fontId="0" fillId="0" borderId="4" xfId="21" applyNumberFormat="1" applyFont="1" applyBorder="1">
      <alignment/>
      <protection/>
    </xf>
    <xf numFmtId="164" fontId="0" fillId="0" borderId="2" xfId="21" applyNumberFormat="1" applyFont="1" applyBorder="1">
      <alignment/>
      <protection/>
    </xf>
    <xf numFmtId="164" fontId="0" fillId="0" borderId="3" xfId="21" applyNumberFormat="1" applyFont="1" applyBorder="1">
      <alignment/>
      <protection/>
    </xf>
    <xf numFmtId="0" fontId="0" fillId="0" borderId="0" xfId="21">
      <alignment/>
      <protection/>
    </xf>
    <xf numFmtId="0" fontId="1" fillId="0" borderId="0" xfId="21" applyFont="1">
      <alignment/>
      <protection/>
    </xf>
    <xf numFmtId="164" fontId="0" fillId="0" borderId="0" xfId="21" applyNumberFormat="1">
      <alignment/>
      <protection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165" fontId="0" fillId="0" borderId="0" xfId="21" applyNumberFormat="1">
      <alignment/>
      <protection/>
    </xf>
    <xf numFmtId="0" fontId="9" fillId="0" borderId="0" xfId="21" applyFont="1">
      <alignment/>
      <protection/>
    </xf>
    <xf numFmtId="0" fontId="11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65" fontId="0" fillId="0" borderId="0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0" xfId="21" applyFont="1" applyAlignment="1">
      <alignment horizontal="left"/>
      <protection/>
    </xf>
    <xf numFmtId="164" fontId="0" fillId="0" borderId="0" xfId="21" applyNumberFormat="1" applyFont="1" applyBorder="1" applyAlignment="1">
      <alignment horizontal="center"/>
      <protection/>
    </xf>
    <xf numFmtId="166" fontId="0" fillId="0" borderId="0" xfId="21" applyNumberFormat="1" applyFont="1">
      <alignment/>
      <protection/>
    </xf>
    <xf numFmtId="0" fontId="8" fillId="0" borderId="5" xfId="21" applyFont="1" applyBorder="1" applyAlignment="1">
      <alignment/>
      <protection/>
    </xf>
    <xf numFmtId="164" fontId="8" fillId="0" borderId="5" xfId="21" applyNumberFormat="1" applyFont="1" applyBorder="1" applyAlignment="1">
      <alignment/>
      <protection/>
    </xf>
    <xf numFmtId="0" fontId="8" fillId="0" borderId="0" xfId="21" applyFont="1" applyBorder="1" applyAlignment="1">
      <alignment/>
      <protection/>
    </xf>
    <xf numFmtId="0" fontId="8" fillId="0" borderId="0" xfId="21" applyFont="1" applyAlignment="1">
      <alignment/>
      <protection/>
    </xf>
    <xf numFmtId="164" fontId="0" fillId="0" borderId="2" xfId="21" applyNumberFormat="1" applyFont="1" applyBorder="1" applyAlignment="1">
      <alignment horizontal="center"/>
      <protection/>
    </xf>
    <xf numFmtId="164" fontId="0" fillId="0" borderId="6" xfId="21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5" xfId="0" applyFont="1" applyBorder="1" applyAlignment="1">
      <alignment/>
    </xf>
    <xf numFmtId="164" fontId="8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21" applyFont="1" applyBorder="1" applyAlignment="1">
      <alignment horizontal="left"/>
      <protection/>
    </xf>
    <xf numFmtId="0" fontId="0" fillId="0" borderId="3" xfId="21" applyFont="1" applyBorder="1" applyAlignment="1">
      <alignment horizontal="left"/>
      <protection/>
    </xf>
    <xf numFmtId="168" fontId="0" fillId="0" borderId="4" xfId="21" applyNumberFormat="1" applyFont="1" applyBorder="1" applyAlignment="1">
      <alignment vertical="justify"/>
      <protection/>
    </xf>
    <xf numFmtId="164" fontId="13" fillId="0" borderId="0" xfId="21" applyNumberFormat="1" applyFont="1">
      <alignment/>
      <protection/>
    </xf>
    <xf numFmtId="166" fontId="0" fillId="0" borderId="0" xfId="21" applyNumberFormat="1" applyFont="1" applyBorder="1">
      <alignment/>
      <protection/>
    </xf>
    <xf numFmtId="0" fontId="1" fillId="0" borderId="0" xfId="21" applyFont="1" applyFill="1" applyBorder="1">
      <alignment/>
      <protection/>
    </xf>
    <xf numFmtId="164" fontId="1" fillId="0" borderId="0" xfId="21" applyNumberFormat="1" applyFont="1" applyFill="1" applyBorder="1">
      <alignment/>
      <protection/>
    </xf>
    <xf numFmtId="0" fontId="1" fillId="0" borderId="0" xfId="21" applyFont="1" applyFill="1" applyBorder="1" applyAlignment="1">
      <alignment horizontal="right"/>
      <protection/>
    </xf>
    <xf numFmtId="0" fontId="1" fillId="0" borderId="0" xfId="21" applyFont="1" applyAlignment="1">
      <alignment horizontal="right"/>
      <protection/>
    </xf>
    <xf numFmtId="164" fontId="1" fillId="0" borderId="0" xfId="21" applyNumberFormat="1" applyFont="1">
      <alignment/>
      <protection/>
    </xf>
    <xf numFmtId="165" fontId="0" fillId="0" borderId="6" xfId="21" applyNumberFormat="1" applyFont="1" applyBorder="1" applyAlignment="1">
      <alignment horizontal="right"/>
      <protection/>
    </xf>
    <xf numFmtId="0" fontId="0" fillId="0" borderId="0" xfId="21" applyFont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21" applyNumberFormat="1" applyFont="1">
      <alignment/>
      <protection/>
    </xf>
    <xf numFmtId="165" fontId="0" fillId="0" borderId="7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8" fontId="0" fillId="0" borderId="3" xfId="21" applyNumberFormat="1" applyFont="1" applyBorder="1" applyAlignment="1">
      <alignment vertical="justify"/>
      <protection/>
    </xf>
    <xf numFmtId="164" fontId="0" fillId="0" borderId="8" xfId="21" applyNumberFormat="1" applyFont="1" applyBorder="1" applyAlignment="1">
      <alignment horizontal="center"/>
      <protection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21" applyFont="1" applyFill="1">
      <alignment/>
      <protection/>
    </xf>
    <xf numFmtId="0" fontId="6" fillId="0" borderId="0" xfId="21" applyFont="1">
      <alignment/>
      <protection/>
    </xf>
    <xf numFmtId="0" fontId="7" fillId="0" borderId="0" xfId="21" applyFont="1" applyFill="1">
      <alignment/>
      <protection/>
    </xf>
    <xf numFmtId="164" fontId="1" fillId="0" borderId="0" xfId="21" applyNumberFormat="1" applyFont="1" applyAlignment="1">
      <alignment horizontal="center"/>
      <protection/>
    </xf>
    <xf numFmtId="164" fontId="4" fillId="0" borderId="0" xfId="21" applyNumberFormat="1" applyFont="1">
      <alignment/>
      <protection/>
    </xf>
    <xf numFmtId="164" fontId="0" fillId="0" borderId="0" xfId="21" applyNumberFormat="1" applyFont="1" applyFill="1">
      <alignment/>
      <protection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4" fontId="0" fillId="0" borderId="1" xfId="21" applyNumberFormat="1" applyFont="1" applyBorder="1" applyAlignment="1">
      <alignment horizontal="center"/>
      <protection/>
    </xf>
    <xf numFmtId="164" fontId="0" fillId="0" borderId="0" xfId="21" applyNumberFormat="1" applyFont="1" applyBorder="1" applyAlignment="1">
      <alignment vertical="justify"/>
      <protection/>
    </xf>
    <xf numFmtId="164" fontId="0" fillId="0" borderId="7" xfId="21" applyNumberFormat="1" applyFont="1" applyBorder="1" applyAlignment="1">
      <alignment vertical="justify"/>
      <protection/>
    </xf>
    <xf numFmtId="164" fontId="0" fillId="0" borderId="2" xfId="21" applyNumberFormat="1" applyFont="1" applyBorder="1" applyAlignment="1">
      <alignment horizontal="left"/>
      <protection/>
    </xf>
    <xf numFmtId="164" fontId="0" fillId="0" borderId="2" xfId="21" applyNumberFormat="1" applyFont="1" applyBorder="1" applyAlignment="1">
      <alignment vertical="justify"/>
      <protection/>
    </xf>
    <xf numFmtId="164" fontId="0" fillId="0" borderId="3" xfId="21" applyNumberFormat="1" applyFont="1" applyBorder="1" applyAlignment="1">
      <alignment horizontal="left"/>
      <protection/>
    </xf>
    <xf numFmtId="164" fontId="0" fillId="0" borderId="0" xfId="21" applyNumberFormat="1" applyFont="1" applyBorder="1" applyAlignment="1">
      <alignment horizontal="center" vertical="justify"/>
      <protection/>
    </xf>
    <xf numFmtId="164" fontId="0" fillId="0" borderId="0" xfId="21" applyNumberFormat="1" applyFont="1" applyBorder="1" applyAlignment="1">
      <alignment horizontal="left"/>
      <protection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0" fontId="21" fillId="0" borderId="0" xfId="21" applyFont="1">
      <alignment/>
      <protection/>
    </xf>
    <xf numFmtId="0" fontId="0" fillId="0" borderId="0" xfId="21" applyBorder="1">
      <alignment/>
      <protection/>
    </xf>
    <xf numFmtId="0" fontId="0" fillId="0" borderId="0" xfId="21" applyFont="1" applyAlignment="1">
      <alignment horizontal="right"/>
      <protection/>
    </xf>
    <xf numFmtId="0" fontId="0" fillId="0" borderId="9" xfId="21" applyBorder="1">
      <alignment/>
      <protection/>
    </xf>
    <xf numFmtId="0" fontId="0" fillId="0" borderId="10" xfId="21" applyBorder="1">
      <alignment/>
      <protection/>
    </xf>
    <xf numFmtId="0" fontId="22" fillId="0" borderId="0" xfId="21" applyFont="1">
      <alignment/>
      <protection/>
    </xf>
    <xf numFmtId="0" fontId="0" fillId="0" borderId="0" xfId="0" applyBorder="1" applyAlignment="1">
      <alignment horizontal="center" vertical="top" wrapText="1"/>
    </xf>
    <xf numFmtId="0" fontId="0" fillId="0" borderId="0" xfId="21" applyBorder="1" applyAlignment="1">
      <alignment/>
      <protection/>
    </xf>
    <xf numFmtId="0" fontId="5" fillId="0" borderId="0" xfId="21" applyFont="1" applyBorder="1">
      <alignment/>
      <protection/>
    </xf>
    <xf numFmtId="164" fontId="1" fillId="0" borderId="0" xfId="21" applyNumberFormat="1" applyFont="1" applyBorder="1">
      <alignment/>
      <protection/>
    </xf>
    <xf numFmtId="164" fontId="1" fillId="0" borderId="0" xfId="21" applyNumberFormat="1" applyFont="1" applyFill="1" applyBorder="1">
      <alignment/>
      <protection/>
    </xf>
    <xf numFmtId="0" fontId="5" fillId="0" borderId="0" xfId="21" applyFont="1">
      <alignment/>
      <protection/>
    </xf>
    <xf numFmtId="0" fontId="8" fillId="0" borderId="0" xfId="21" applyFont="1">
      <alignment/>
      <protection/>
    </xf>
    <xf numFmtId="0" fontId="0" fillId="0" borderId="7" xfId="21" applyFont="1" applyBorder="1">
      <alignment/>
      <protection/>
    </xf>
    <xf numFmtId="164" fontId="0" fillId="0" borderId="0" xfId="21" applyNumberFormat="1" applyBorder="1">
      <alignment/>
      <protection/>
    </xf>
    <xf numFmtId="164" fontId="0" fillId="0" borderId="11" xfId="21" applyNumberFormat="1" applyBorder="1">
      <alignment/>
      <protection/>
    </xf>
    <xf numFmtId="164" fontId="0" fillId="0" borderId="4" xfId="21" applyNumberFormat="1" applyBorder="1">
      <alignment/>
      <protection/>
    </xf>
    <xf numFmtId="164" fontId="0" fillId="0" borderId="12" xfId="21" applyNumberForma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21" applyFont="1">
      <alignment/>
      <protection/>
    </xf>
    <xf numFmtId="0" fontId="27" fillId="2" borderId="13" xfId="20" applyFont="1" applyFill="1" applyBorder="1" applyAlignment="1">
      <alignment horizontal="left"/>
      <protection/>
    </xf>
    <xf numFmtId="0" fontId="28" fillId="0" borderId="0" xfId="20" applyFont="1" applyAlignment="1">
      <alignment/>
      <protection/>
    </xf>
    <xf numFmtId="0" fontId="27" fillId="2" borderId="14" xfId="20" applyFont="1" applyFill="1" applyBorder="1" applyAlignment="1">
      <alignment horizontal="left"/>
      <protection/>
    </xf>
    <xf numFmtId="0" fontId="27" fillId="0" borderId="0" xfId="20" applyFont="1" applyFill="1" applyBorder="1">
      <alignment/>
      <protection/>
    </xf>
    <xf numFmtId="0" fontId="27" fillId="0" borderId="0" xfId="20" applyFont="1" applyFill="1" applyBorder="1" applyAlignment="1">
      <alignment horizontal="left"/>
      <protection/>
    </xf>
    <xf numFmtId="0" fontId="27" fillId="0" borderId="0" xfId="20" applyFont="1">
      <alignment/>
      <protection/>
    </xf>
    <xf numFmtId="14" fontId="0" fillId="0" borderId="0" xfId="0" applyNumberFormat="1" applyAlignment="1">
      <alignment/>
    </xf>
    <xf numFmtId="49" fontId="28" fillId="0" borderId="0" xfId="20" applyNumberFormat="1" applyFont="1">
      <alignment/>
      <protection/>
    </xf>
    <xf numFmtId="165" fontId="0" fillId="0" borderId="0" xfId="0" applyNumberFormat="1" applyAlignment="1">
      <alignment/>
    </xf>
    <xf numFmtId="14" fontId="29" fillId="0" borderId="0" xfId="20" applyNumberFormat="1" applyFont="1" applyFill="1" applyBorder="1" applyAlignment="1">
      <alignment horizontal="right" wrapText="1"/>
      <protection/>
    </xf>
    <xf numFmtId="0" fontId="29" fillId="0" borderId="0" xfId="20" applyFont="1" applyFill="1" applyBorder="1" applyAlignment="1">
      <alignment horizontal="right" wrapText="1"/>
      <protection/>
    </xf>
    <xf numFmtId="0" fontId="29" fillId="0" borderId="0" xfId="20" applyFont="1" applyFill="1" applyBorder="1">
      <alignment/>
      <protection/>
    </xf>
    <xf numFmtId="4" fontId="4" fillId="0" borderId="0" xfId="20" applyNumberFormat="1" applyFont="1" applyFill="1" applyBorder="1">
      <alignment/>
      <protection/>
    </xf>
    <xf numFmtId="4" fontId="30" fillId="0" borderId="0" xfId="20" applyNumberFormat="1" applyFont="1" applyFill="1" applyBorder="1">
      <alignment/>
      <protection/>
    </xf>
    <xf numFmtId="0" fontId="29" fillId="0" borderId="10" xfId="20" applyFont="1" applyFill="1" applyBorder="1" applyAlignment="1">
      <alignment horizontal="right" wrapText="1"/>
      <protection/>
    </xf>
    <xf numFmtId="14" fontId="27" fillId="0" borderId="10" xfId="20" applyNumberFormat="1" applyFont="1" applyFill="1" applyBorder="1" applyAlignment="1">
      <alignment horizontal="right" wrapText="1"/>
      <protection/>
    </xf>
    <xf numFmtId="164" fontId="0" fillId="0" borderId="0" xfId="21" applyNumberFormat="1" applyFont="1" applyAlignment="1">
      <alignment horizontal="center"/>
      <protection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6" xfId="21" applyFont="1" applyBorder="1" applyAlignment="1">
      <alignment horizontal="right"/>
      <protection/>
    </xf>
    <xf numFmtId="0" fontId="0" fillId="0" borderId="1" xfId="21" applyFont="1" applyBorder="1" applyAlignment="1">
      <alignment horizontal="right"/>
      <protection/>
    </xf>
    <xf numFmtId="165" fontId="0" fillId="0" borderId="3" xfId="0" applyNumberFormat="1" applyFont="1" applyFill="1" applyBorder="1" applyAlignment="1">
      <alignment/>
    </xf>
    <xf numFmtId="164" fontId="0" fillId="0" borderId="15" xfId="21" applyNumberFormat="1" applyFont="1" applyBorder="1">
      <alignment/>
      <protection/>
    </xf>
    <xf numFmtId="164" fontId="0" fillId="0" borderId="11" xfId="21" applyNumberFormat="1" applyFont="1" applyBorder="1">
      <alignment/>
      <protection/>
    </xf>
    <xf numFmtId="164" fontId="0" fillId="0" borderId="12" xfId="21" applyNumberFormat="1" applyFont="1" applyBorder="1">
      <alignment/>
      <protection/>
    </xf>
    <xf numFmtId="164" fontId="0" fillId="0" borderId="2" xfId="21" applyNumberFormat="1" applyFont="1" applyFill="1" applyBorder="1">
      <alignment/>
      <protection/>
    </xf>
    <xf numFmtId="0" fontId="0" fillId="0" borderId="8" xfId="21" applyFont="1" applyBorder="1" applyAlignment="1">
      <alignment horizontal="right"/>
      <protection/>
    </xf>
    <xf numFmtId="49" fontId="0" fillId="0" borderId="1" xfId="0" applyNumberFormat="1" applyFont="1" applyBorder="1" applyAlignment="1">
      <alignment horizontal="right"/>
    </xf>
    <xf numFmtId="165" fontId="0" fillId="0" borderId="1" xfId="21" applyNumberFormat="1" applyFont="1" applyBorder="1" applyAlignment="1">
      <alignment horizontal="right"/>
      <protection/>
    </xf>
    <xf numFmtId="49" fontId="0" fillId="0" borderId="6" xfId="21" applyNumberFormat="1" applyFont="1" applyBorder="1" applyAlignment="1">
      <alignment horizontal="right"/>
      <protection/>
    </xf>
    <xf numFmtId="49" fontId="0" fillId="0" borderId="1" xfId="21" applyNumberFormat="1" applyFont="1" applyBorder="1" applyAlignment="1">
      <alignment horizontal="right"/>
      <protection/>
    </xf>
    <xf numFmtId="164" fontId="0" fillId="0" borderId="1" xfId="21" applyNumberFormat="1" applyFont="1" applyBorder="1" applyAlignment="1">
      <alignment horizontal="right"/>
      <protection/>
    </xf>
    <xf numFmtId="164" fontId="0" fillId="0" borderId="0" xfId="21" applyNumberFormat="1" applyFont="1" applyAlignment="1">
      <alignment horizontal="right"/>
      <protection/>
    </xf>
    <xf numFmtId="164" fontId="0" fillId="0" borderId="15" xfId="21" applyNumberFormat="1" applyFont="1" applyBorder="1" applyAlignment="1">
      <alignment horizontal="center"/>
      <protection/>
    </xf>
    <xf numFmtId="164" fontId="0" fillId="0" borderId="11" xfId="21" applyNumberFormat="1" applyFont="1" applyBorder="1" applyAlignment="1">
      <alignment horizontal="center"/>
      <protection/>
    </xf>
    <xf numFmtId="164" fontId="0" fillId="0" borderId="6" xfId="0" applyNumberFormat="1" applyFont="1" applyBorder="1" applyAlignment="1">
      <alignment/>
    </xf>
    <xf numFmtId="0" fontId="1" fillId="0" borderId="0" xfId="22" applyAlignment="1">
      <alignment horizontal="center" vertical="top" wrapText="1"/>
      <protection/>
    </xf>
    <xf numFmtId="0" fontId="1" fillId="0" borderId="0" xfId="22">
      <alignment/>
      <protection/>
    </xf>
    <xf numFmtId="165" fontId="22" fillId="0" borderId="0" xfId="21" applyNumberFormat="1" applyFont="1">
      <alignment/>
      <protection/>
    </xf>
    <xf numFmtId="0" fontId="4" fillId="0" borderId="0" xfId="21" applyFont="1" applyBorder="1">
      <alignment/>
      <protection/>
    </xf>
    <xf numFmtId="165" fontId="4" fillId="0" borderId="0" xfId="21" applyNumberFormat="1" applyFont="1">
      <alignment/>
      <protection/>
    </xf>
    <xf numFmtId="0" fontId="4" fillId="0" borderId="0" xfId="22" applyFont="1" applyBorder="1">
      <alignment/>
      <protection/>
    </xf>
    <xf numFmtId="0" fontId="1" fillId="0" borderId="0" xfId="22" applyFont="1">
      <alignment/>
      <protection/>
    </xf>
    <xf numFmtId="0" fontId="22" fillId="0" borderId="0" xfId="21" applyFont="1">
      <alignment/>
      <protection/>
    </xf>
    <xf numFmtId="164" fontId="0" fillId="0" borderId="2" xfId="21" applyNumberFormat="1" applyBorder="1">
      <alignment/>
      <protection/>
    </xf>
    <xf numFmtId="164" fontId="0" fillId="0" borderId="3" xfId="21" applyNumberFormat="1" applyBorder="1">
      <alignment/>
      <protection/>
    </xf>
    <xf numFmtId="0" fontId="33" fillId="0" borderId="0" xfId="20" applyFont="1">
      <alignment/>
      <protection/>
    </xf>
    <xf numFmtId="0" fontId="4" fillId="0" borderId="0" xfId="21" applyFont="1" applyFill="1">
      <alignment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GRAF_II.3.7" xfId="20"/>
    <cellStyle name="normální_GRAFY_TABULKY strana 12 az 20" xfId="21"/>
    <cellStyle name="normální_podíl FNM na PZI.rozdělení privat. příjmů.Ruda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50"/>
        <c:axId val="810913"/>
        <c:axId val="7298218"/>
      </c:barChart>
      <c:catAx>
        <c:axId val="81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7298218"/>
        <c:crosses val="autoZero"/>
        <c:auto val="1"/>
        <c:lblOffset val="100"/>
        <c:noMultiLvlLbl val="0"/>
      </c:catAx>
      <c:valAx>
        <c:axId val="729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mld.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810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9735"/>
          <c:h val="0.7935"/>
        </c:manualLayout>
      </c:layout>
      <c:lineChart>
        <c:grouping val="standard"/>
        <c:varyColors val="0"/>
        <c:ser>
          <c:idx val="2"/>
          <c:order val="0"/>
          <c:tx>
            <c:v>PX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98.18688981868898</c:v>
              </c:pt>
              <c:pt idx="2">
                <c:v>96.2510460251046</c:v>
              </c:pt>
              <c:pt idx="3">
                <c:v>96.8089260808926</c:v>
              </c:pt>
              <c:pt idx="4">
                <c:v>94.22036262203626</c:v>
              </c:pt>
              <c:pt idx="5">
                <c:v>91.83263598326359</c:v>
              </c:pt>
              <c:pt idx="6">
                <c:v>92.45746164574616</c:v>
              </c:pt>
              <c:pt idx="7">
                <c:v>92.13389121338912</c:v>
              </c:pt>
              <c:pt idx="8">
                <c:v>90.38772663877268</c:v>
              </c:pt>
              <c:pt idx="9">
                <c:v>87.59274755927476</c:v>
              </c:pt>
              <c:pt idx="10">
                <c:v>87.11297071129707</c:v>
              </c:pt>
              <c:pt idx="11">
                <c:v>87.12412831241284</c:v>
              </c:pt>
              <c:pt idx="12">
                <c:v>83.10181311018131</c:v>
              </c:pt>
              <c:pt idx="13">
                <c:v>81.65690376569039</c:v>
              </c:pt>
              <c:pt idx="14">
                <c:v>78.38772663877266</c:v>
              </c:pt>
              <c:pt idx="15">
                <c:v>84.98744769874477</c:v>
              </c:pt>
              <c:pt idx="16">
                <c:v>85.72942817294282</c:v>
              </c:pt>
              <c:pt idx="17">
                <c:v>82.97907949790796</c:v>
              </c:pt>
              <c:pt idx="18">
                <c:v>83.73779637377964</c:v>
              </c:pt>
              <c:pt idx="19">
                <c:v>84.86471408647141</c:v>
              </c:pt>
              <c:pt idx="20">
                <c:v>83.6596931659693</c:v>
              </c:pt>
              <c:pt idx="21">
                <c:v>85.9860529986053</c:v>
              </c:pt>
              <c:pt idx="22">
                <c:v>87.41980474198047</c:v>
              </c:pt>
              <c:pt idx="23">
                <c:v>86.14225941422595</c:v>
              </c:pt>
              <c:pt idx="24">
                <c:v>85.49511854951184</c:v>
              </c:pt>
              <c:pt idx="25">
                <c:v>83.73779637377964</c:v>
              </c:pt>
              <c:pt idx="26">
                <c:v>83.38075313807532</c:v>
              </c:pt>
              <c:pt idx="27">
                <c:v>83.30264993026499</c:v>
              </c:pt>
              <c:pt idx="28">
                <c:v>85.02092050209204</c:v>
              </c:pt>
              <c:pt idx="29">
                <c:v>87.581589958159</c:v>
              </c:pt>
              <c:pt idx="30">
                <c:v>87.71548117154812</c:v>
              </c:pt>
              <c:pt idx="31">
                <c:v>86.00836820083683</c:v>
              </c:pt>
              <c:pt idx="32">
                <c:v>87.50348675034869</c:v>
              </c:pt>
              <c:pt idx="33">
                <c:v>88.0502092050209</c:v>
              </c:pt>
              <c:pt idx="34">
                <c:v>87.5760111576011</c:v>
              </c:pt>
              <c:pt idx="35">
                <c:v>87.25244072524407</c:v>
              </c:pt>
              <c:pt idx="36">
                <c:v>85.78521617852162</c:v>
              </c:pt>
              <c:pt idx="37">
                <c:v>87.37517433751744</c:v>
              </c:pt>
              <c:pt idx="38">
                <c:v>88.04463040446305</c:v>
              </c:pt>
              <c:pt idx="39">
                <c:v>87.45327754532775</c:v>
              </c:pt>
              <c:pt idx="40">
                <c:v>87.5760111576011</c:v>
              </c:pt>
              <c:pt idx="41">
                <c:v>87.36401673640167</c:v>
              </c:pt>
              <c:pt idx="42">
                <c:v>84.94839609483961</c:v>
              </c:pt>
              <c:pt idx="43">
                <c:v>82.8786610878661</c:v>
              </c:pt>
              <c:pt idx="44">
                <c:v>84.32357043235704</c:v>
              </c:pt>
              <c:pt idx="45">
                <c:v>83.47559274755926</c:v>
              </c:pt>
              <c:pt idx="46">
                <c:v>81.89121338912135</c:v>
              </c:pt>
              <c:pt idx="47">
                <c:v>81.50069735006974</c:v>
              </c:pt>
              <c:pt idx="48">
                <c:v>84.18410041841004</c:v>
              </c:pt>
              <c:pt idx="49">
                <c:v>84.97629009762902</c:v>
              </c:pt>
              <c:pt idx="50">
                <c:v>83.41980474198047</c:v>
              </c:pt>
              <c:pt idx="51">
                <c:v>84.01673640167364</c:v>
              </c:pt>
              <c:pt idx="52">
                <c:v>81.92468619246863</c:v>
              </c:pt>
              <c:pt idx="53">
                <c:v>83.92747559274757</c:v>
              </c:pt>
              <c:pt idx="54">
                <c:v>84.82008368200837</c:v>
              </c:pt>
              <c:pt idx="55">
                <c:v>83.50348675034867</c:v>
              </c:pt>
              <c:pt idx="56">
                <c:v>84.62482566248258</c:v>
              </c:pt>
              <c:pt idx="57">
                <c:v>84.9539748953975</c:v>
              </c:pt>
              <c:pt idx="58">
                <c:v>84.278940027894</c:v>
              </c:pt>
              <c:pt idx="59">
                <c:v>85.99163179916319</c:v>
              </c:pt>
              <c:pt idx="60">
                <c:v>87.22454672245468</c:v>
              </c:pt>
              <c:pt idx="61">
                <c:v>86.57740585774059</c:v>
              </c:pt>
              <c:pt idx="62">
                <c:v>87.18549511854951</c:v>
              </c:pt>
              <c:pt idx="63">
                <c:v>87.88284518828452</c:v>
              </c:pt>
              <c:pt idx="64">
                <c:v>87.53695955369595</c:v>
              </c:pt>
              <c:pt idx="65">
                <c:v>87.33612273361227</c:v>
              </c:pt>
              <c:pt idx="66">
                <c:v>88.44072524407252</c:v>
              </c:pt>
              <c:pt idx="67">
                <c:v>88.0557880055788</c:v>
              </c:pt>
              <c:pt idx="68">
                <c:v>88.32914923291492</c:v>
              </c:pt>
              <c:pt idx="69">
                <c:v>86.19804741980474</c:v>
              </c:pt>
              <c:pt idx="70">
                <c:v>85.52859135285912</c:v>
              </c:pt>
              <c:pt idx="71">
                <c:v>84.68619246861925</c:v>
              </c:pt>
              <c:pt idx="72">
                <c:v>85.16596931659693</c:v>
              </c:pt>
              <c:pt idx="73">
                <c:v>85.78521617852162</c:v>
              </c:pt>
              <c:pt idx="74">
                <c:v>85.50069735006973</c:v>
              </c:pt>
              <c:pt idx="75">
                <c:v>87.09065550906556</c:v>
              </c:pt>
              <c:pt idx="76">
                <c:v>87.18549511854951</c:v>
              </c:pt>
              <c:pt idx="77">
                <c:v>86.2370990237099</c:v>
              </c:pt>
              <c:pt idx="78">
                <c:v>86.75592747559274</c:v>
              </c:pt>
              <c:pt idx="79">
                <c:v>87.25801952580194</c:v>
              </c:pt>
              <c:pt idx="80">
                <c:v>87.71548117154812</c:v>
              </c:pt>
              <c:pt idx="81">
                <c:v>88.78103207810322</c:v>
              </c:pt>
              <c:pt idx="82">
                <c:v>88.29567642956765</c:v>
              </c:pt>
              <c:pt idx="83">
                <c:v>89.80753138075313</c:v>
              </c:pt>
              <c:pt idx="84">
                <c:v>89.80753138075313</c:v>
              </c:pt>
              <c:pt idx="85">
                <c:v>92.60251046025105</c:v>
              </c:pt>
              <c:pt idx="86">
                <c:v>91.83821478382148</c:v>
              </c:pt>
              <c:pt idx="87">
                <c:v>91.71548117154812</c:v>
              </c:pt>
              <c:pt idx="88">
                <c:v>92.81450488145049</c:v>
              </c:pt>
              <c:pt idx="89">
                <c:v>92.81450488145049</c:v>
              </c:pt>
              <c:pt idx="90">
                <c:v>91.31380753138075</c:v>
              </c:pt>
              <c:pt idx="91">
                <c:v>91.54253835425385</c:v>
              </c:pt>
              <c:pt idx="92">
                <c:v>91.59832635983264</c:v>
              </c:pt>
              <c:pt idx="93">
                <c:v>92.34030683403068</c:v>
              </c:pt>
              <c:pt idx="94">
                <c:v>93.07670850767086</c:v>
              </c:pt>
              <c:pt idx="95">
                <c:v>94.90097629009763</c:v>
              </c:pt>
              <c:pt idx="96">
                <c:v>95.442119944212</c:v>
              </c:pt>
              <c:pt idx="97">
                <c:v>95.01255230125523</c:v>
              </c:pt>
              <c:pt idx="98">
                <c:v>93.10460251046025</c:v>
              </c:pt>
              <c:pt idx="99">
                <c:v>93.57880055788006</c:v>
              </c:pt>
              <c:pt idx="100">
                <c:v>93.23849372384937</c:v>
              </c:pt>
              <c:pt idx="101">
                <c:v>92.49093444909346</c:v>
              </c:pt>
              <c:pt idx="102">
                <c:v>91.76011157601116</c:v>
              </c:pt>
              <c:pt idx="103">
                <c:v>93.49511854951186</c:v>
              </c:pt>
              <c:pt idx="104">
                <c:v>93.5118549511855</c:v>
              </c:pt>
              <c:pt idx="105">
                <c:v>94.00278940027894</c:v>
              </c:pt>
              <c:pt idx="106">
                <c:v>94.00836820083681</c:v>
              </c:pt>
              <c:pt idx="107">
                <c:v>93.15481171548117</c:v>
              </c:pt>
              <c:pt idx="108">
                <c:v>91.94979079497908</c:v>
              </c:pt>
              <c:pt idx="109">
                <c:v>92.29009762900976</c:v>
              </c:pt>
              <c:pt idx="110">
                <c:v>91.07949790794979</c:v>
              </c:pt>
              <c:pt idx="111">
                <c:v>90.28172942817294</c:v>
              </c:pt>
              <c:pt idx="112">
                <c:v>88.92050209205021</c:v>
              </c:pt>
              <c:pt idx="113">
                <c:v>88.44630404463041</c:v>
              </c:pt>
              <c:pt idx="114">
                <c:v>89.3723849372385</c:v>
              </c:pt>
              <c:pt idx="115">
                <c:v>88.557880055788</c:v>
              </c:pt>
              <c:pt idx="116">
                <c:v>89.04323570432356</c:v>
              </c:pt>
              <c:pt idx="117">
                <c:v>91.13528591352859</c:v>
              </c:pt>
              <c:pt idx="118">
                <c:v>90.58298465829847</c:v>
              </c:pt>
              <c:pt idx="119">
                <c:v>89.99163179916317</c:v>
              </c:pt>
              <c:pt idx="120">
                <c:v>86.97907949790795</c:v>
              </c:pt>
              <c:pt idx="121">
                <c:v>86.5718270571827</c:v>
              </c:pt>
              <c:pt idx="122">
                <c:v>84.44630404463041</c:v>
              </c:pt>
              <c:pt idx="123">
                <c:v>84.2510460251046</c:v>
              </c:pt>
              <c:pt idx="124">
                <c:v>82.55509065550906</c:v>
              </c:pt>
              <c:pt idx="125">
                <c:v>82.45467224546722</c:v>
              </c:pt>
              <c:pt idx="126">
                <c:v>82.76150627615063</c:v>
              </c:pt>
              <c:pt idx="127">
                <c:v>81.36680613668061</c:v>
              </c:pt>
              <c:pt idx="128">
                <c:v>82.08647140864714</c:v>
              </c:pt>
              <c:pt idx="129">
                <c:v>80.41283124128313</c:v>
              </c:pt>
              <c:pt idx="130">
                <c:v>79.21896792189679</c:v>
              </c:pt>
              <c:pt idx="131">
                <c:v>80.45188284518828</c:v>
              </c:pt>
              <c:pt idx="132">
                <c:v>79.39748953974896</c:v>
              </c:pt>
              <c:pt idx="133">
                <c:v>81.18270571827057</c:v>
              </c:pt>
              <c:pt idx="134">
                <c:v>80.8089260808926</c:v>
              </c:pt>
              <c:pt idx="135">
                <c:v>80.56903765690376</c:v>
              </c:pt>
              <c:pt idx="136">
                <c:v>80.35704323570432</c:v>
              </c:pt>
              <c:pt idx="137">
                <c:v>78.11994421199442</c:v>
              </c:pt>
              <c:pt idx="138">
                <c:v>78.02510460251045</c:v>
              </c:pt>
              <c:pt idx="139">
                <c:v>80.3905160390516</c:v>
              </c:pt>
              <c:pt idx="140">
                <c:v>79.45327754532777</c:v>
              </c:pt>
              <c:pt idx="141">
                <c:v>80.95955369595538</c:v>
              </c:pt>
              <c:pt idx="142">
                <c:v>80.13389121338913</c:v>
              </c:pt>
              <c:pt idx="143">
                <c:v>82.28730822873082</c:v>
              </c:pt>
              <c:pt idx="144">
                <c:v>80.42398884239887</c:v>
              </c:pt>
              <c:pt idx="145">
                <c:v>79.98326359832636</c:v>
              </c:pt>
              <c:pt idx="146">
                <c:v>80.62482566248256</c:v>
              </c:pt>
              <c:pt idx="147">
                <c:v>80.55230125523013</c:v>
              </c:pt>
              <c:pt idx="148">
                <c:v>82.23152022315202</c:v>
              </c:pt>
              <c:pt idx="149">
                <c:v>82.10878661087865</c:v>
              </c:pt>
              <c:pt idx="150">
                <c:v>80.70850767085076</c:v>
              </c:pt>
              <c:pt idx="151">
                <c:v>80.3347280334728</c:v>
              </c:pt>
              <c:pt idx="152">
                <c:v>80.46304044630405</c:v>
              </c:pt>
              <c:pt idx="153">
                <c:v>81.42817294281728</c:v>
              </c:pt>
              <c:pt idx="154">
                <c:v>80.92608089260808</c:v>
              </c:pt>
              <c:pt idx="155">
                <c:v>81.08786610878661</c:v>
              </c:pt>
              <c:pt idx="156">
                <c:v>81.30543933054393</c:v>
              </c:pt>
              <c:pt idx="157">
                <c:v>80.69735006973501</c:v>
              </c:pt>
              <c:pt idx="158">
                <c:v>80.79776847977685</c:v>
              </c:pt>
              <c:pt idx="159">
                <c:v>80.80334728033473</c:v>
              </c:pt>
              <c:pt idx="160">
                <c:v>81.23849372384937</c:v>
              </c:pt>
              <c:pt idx="161">
                <c:v>80.47977684797767</c:v>
              </c:pt>
              <c:pt idx="162">
                <c:v>79.860529986053</c:v>
              </c:pt>
              <c:pt idx="163">
                <c:v>80.3347280334728</c:v>
              </c:pt>
              <c:pt idx="164">
                <c:v>80.35146443514644</c:v>
              </c:pt>
              <c:pt idx="165">
                <c:v>81.19386331938634</c:v>
              </c:pt>
              <c:pt idx="166">
                <c:v>81.0376569037657</c:v>
              </c:pt>
              <c:pt idx="167">
                <c:v>80.20083682008368</c:v>
              </c:pt>
              <c:pt idx="168">
                <c:v>80.557880055788</c:v>
              </c:pt>
              <c:pt idx="169">
                <c:v>81.23849372384937</c:v>
              </c:pt>
              <c:pt idx="170">
                <c:v>82.46582984658298</c:v>
              </c:pt>
              <c:pt idx="171">
                <c:v>81.8744769874477</c:v>
              </c:pt>
              <c:pt idx="172">
                <c:v>82.07531380753139</c:v>
              </c:pt>
              <c:pt idx="173">
                <c:v>81.00976290097628</c:v>
              </c:pt>
              <c:pt idx="174">
                <c:v>79.74337517433753</c:v>
              </c:pt>
              <c:pt idx="175">
                <c:v>76.68061366806137</c:v>
              </c:pt>
              <c:pt idx="176">
                <c:v>79.65969316596933</c:v>
              </c:pt>
              <c:pt idx="177">
                <c:v>77.5676429567643</c:v>
              </c:pt>
              <c:pt idx="178">
                <c:v>73.75174337517434</c:v>
              </c:pt>
              <c:pt idx="179">
                <c:v>72.08926080892608</c:v>
              </c:pt>
              <c:pt idx="180">
                <c:v>72.01115760111576</c:v>
              </c:pt>
              <c:pt idx="181">
                <c:v>68.99860529986053</c:v>
              </c:pt>
              <c:pt idx="182">
                <c:v>65.13807531380753</c:v>
              </c:pt>
              <c:pt idx="183">
                <c:v>66.25383542538353</c:v>
              </c:pt>
              <c:pt idx="184">
                <c:v>65.71827057182705</c:v>
              </c:pt>
              <c:pt idx="185">
                <c:v>73.4281729428173</c:v>
              </c:pt>
              <c:pt idx="186">
                <c:v>73.07670850767084</c:v>
              </c:pt>
              <c:pt idx="187">
                <c:v>71.28033472803348</c:v>
              </c:pt>
              <c:pt idx="188">
                <c:v>71.58158995815899</c:v>
              </c:pt>
              <c:pt idx="189">
                <c:v>72.557880055788</c:v>
              </c:pt>
              <c:pt idx="190">
                <c:v>71.07391910739192</c:v>
              </c:pt>
              <c:pt idx="191">
                <c:v>67.25244072524407</c:v>
              </c:pt>
              <c:pt idx="192">
                <c:v>67.20781032078104</c:v>
              </c:pt>
              <c:pt idx="193">
                <c:v>68.91492329149233</c:v>
              </c:pt>
              <c:pt idx="194">
                <c:v>68.26778242677824</c:v>
              </c:pt>
              <c:pt idx="195">
                <c:v>67.2133891213389</c:v>
              </c:pt>
              <c:pt idx="196">
                <c:v>61.52859135285914</c:v>
              </c:pt>
              <c:pt idx="197">
                <c:v>60.507670850767084</c:v>
              </c:pt>
              <c:pt idx="198">
                <c:v>58.16457461645746</c:v>
              </c:pt>
              <c:pt idx="199">
                <c:v>58.27615062761505</c:v>
              </c:pt>
              <c:pt idx="200">
                <c:v>49.567642956764296</c:v>
              </c:pt>
              <c:pt idx="201">
                <c:v>54.75592747559275</c:v>
              </c:pt>
              <c:pt idx="202">
                <c:v>60.53556485355648</c:v>
              </c:pt>
              <c:pt idx="203">
                <c:v>55.72105997210599</c:v>
              </c:pt>
              <c:pt idx="204">
                <c:v>52.357043235704325</c:v>
              </c:pt>
              <c:pt idx="205">
                <c:v>47.01813110181311</c:v>
              </c:pt>
              <c:pt idx="206">
                <c:v>48.21199442119944</c:v>
              </c:pt>
              <c:pt idx="207">
                <c:v>49.53417015341701</c:v>
              </c:pt>
              <c:pt idx="208">
                <c:v>47.63737796373779</c:v>
              </c:pt>
              <c:pt idx="209">
                <c:v>47.50348675034867</c:v>
              </c:pt>
              <c:pt idx="210">
                <c:v>41.91352859135286</c:v>
              </c:pt>
              <c:pt idx="211">
                <c:v>39.04044630404463</c:v>
              </c:pt>
              <c:pt idx="212">
                <c:v>39.04044630404463</c:v>
              </c:pt>
              <c:pt idx="213">
                <c:v>44.17852161785216</c:v>
              </c:pt>
              <c:pt idx="214">
                <c:v>48.22873082287308</c:v>
              </c:pt>
              <c:pt idx="215">
                <c:v>48.97629009762901</c:v>
              </c:pt>
              <c:pt idx="216">
                <c:v>50.28172942817294</c:v>
              </c:pt>
              <c:pt idx="217">
                <c:v>52.18410041841004</c:v>
              </c:pt>
              <c:pt idx="218">
                <c:v>50.43235704323571</c:v>
              </c:pt>
              <c:pt idx="219">
                <c:v>48.35146443514645</c:v>
              </c:pt>
              <c:pt idx="220">
                <c:v>49.85774058577406</c:v>
              </c:pt>
              <c:pt idx="221">
                <c:v>50.41004184100418</c:v>
              </c:pt>
              <c:pt idx="222">
                <c:v>48.340306834030685</c:v>
              </c:pt>
              <c:pt idx="223">
                <c:v>46.05299860529986</c:v>
              </c:pt>
              <c:pt idx="224">
                <c:v>43.25244072524407</c:v>
              </c:pt>
              <c:pt idx="225">
                <c:v>45.199442119944216</c:v>
              </c:pt>
              <c:pt idx="226">
                <c:v>45.199442119944216</c:v>
              </c:pt>
              <c:pt idx="227">
                <c:v>43.34728033472803</c:v>
              </c:pt>
              <c:pt idx="228">
                <c:v>43.358437935843796</c:v>
              </c:pt>
              <c:pt idx="229">
                <c:v>40.909344490934444</c:v>
              </c:pt>
              <c:pt idx="230">
                <c:v>41.550906555090656</c:v>
              </c:pt>
              <c:pt idx="231">
                <c:v>44.18410041841005</c:v>
              </c:pt>
              <c:pt idx="232">
                <c:v>45.57880055788006</c:v>
              </c:pt>
              <c:pt idx="233">
                <c:v>45.5955369595537</c:v>
              </c:pt>
              <c:pt idx="234">
                <c:v>47.224546722454676</c:v>
              </c:pt>
              <c:pt idx="235">
                <c:v>48.156206415620645</c:v>
              </c:pt>
              <c:pt idx="236">
                <c:v>47.02370990237099</c:v>
              </c:pt>
              <c:pt idx="237">
                <c:v>45.82426778242677</c:v>
              </c:pt>
              <c:pt idx="238">
                <c:v>45.684797768479775</c:v>
              </c:pt>
              <c:pt idx="239">
                <c:v>46.967921896792184</c:v>
              </c:pt>
              <c:pt idx="240">
                <c:v>45.95815899581589</c:v>
              </c:pt>
              <c:pt idx="241">
                <c:v>47.76011157601116</c:v>
              </c:pt>
              <c:pt idx="242">
                <c:v>47.30264993026499</c:v>
              </c:pt>
              <c:pt idx="243">
                <c:v>48.490934449093444</c:v>
              </c:pt>
              <c:pt idx="244">
                <c:v>47.28591352859136</c:v>
              </c:pt>
              <c:pt idx="245">
                <c:v>45.90794979079498</c:v>
              </c:pt>
              <c:pt idx="246">
                <c:v>46.633193863319384</c:v>
              </c:pt>
              <c:pt idx="247">
                <c:v>46.75592747559275</c:v>
              </c:pt>
              <c:pt idx="248">
                <c:v>46.48256624825663</c:v>
              </c:pt>
              <c:pt idx="249">
                <c:v>46.499302649930264</c:v>
              </c:pt>
              <c:pt idx="250">
                <c:v>45.67364016736402</c:v>
              </c:pt>
              <c:pt idx="251">
                <c:v>45.75732217573222</c:v>
              </c:pt>
              <c:pt idx="252">
                <c:v>47.24128312412831</c:v>
              </c:pt>
              <c:pt idx="253">
                <c:v>47.24128312412831</c:v>
              </c:pt>
              <c:pt idx="254">
                <c:v>47.24128312412831</c:v>
              </c:pt>
              <c:pt idx="255">
                <c:v>48.40167364016737</c:v>
              </c:pt>
            </c:numLit>
          </c:val>
          <c:smooth val="0"/>
        </c:ser>
        <c:ser>
          <c:idx val="7"/>
          <c:order val="1"/>
          <c:tx>
            <c:v>BUX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97.78319744584697</c:v>
              </c:pt>
              <c:pt idx="2">
                <c:v>98.63758888698739</c:v>
              </c:pt>
              <c:pt idx="3">
                <c:v>101.0981216320127</c:v>
              </c:pt>
              <c:pt idx="4">
                <c:v>99.50196958773783</c:v>
              </c:pt>
              <c:pt idx="5">
                <c:v>98.29086865517462</c:v>
              </c:pt>
              <c:pt idx="6">
                <c:v>96.53581769059159</c:v>
              </c:pt>
              <c:pt idx="7">
                <c:v>96.34880945835756</c:v>
              </c:pt>
              <c:pt idx="8">
                <c:v>94.96297391874008</c:v>
              </c:pt>
              <c:pt idx="9">
                <c:v>92.00994744410467</c:v>
              </c:pt>
              <c:pt idx="10">
                <c:v>90.00756550902246</c:v>
              </c:pt>
              <c:pt idx="11">
                <c:v>93.34568181343006</c:v>
              </c:pt>
              <c:pt idx="12">
                <c:v>90.48000328329152</c:v>
              </c:pt>
              <c:pt idx="13">
                <c:v>90.80984244072458</c:v>
              </c:pt>
              <c:pt idx="14">
                <c:v>89.36380031702348</c:v>
              </c:pt>
              <c:pt idx="15">
                <c:v>92.37068361381986</c:v>
              </c:pt>
              <c:pt idx="16">
                <c:v>92.51672813804072</c:v>
              </c:pt>
              <c:pt idx="17">
                <c:v>92.16919482695737</c:v>
              </c:pt>
              <c:pt idx="18">
                <c:v>91.93247260503628</c:v>
              </c:pt>
              <c:pt idx="19">
                <c:v>91.98617455495524</c:v>
              </c:pt>
              <c:pt idx="20">
                <c:v>90.89238934571898</c:v>
              </c:pt>
              <c:pt idx="21">
                <c:v>92.3307265753798</c:v>
              </c:pt>
              <c:pt idx="22">
                <c:v>92.31252908694294</c:v>
              </c:pt>
              <c:pt idx="23">
                <c:v>90.58396127574461</c:v>
              </c:pt>
              <c:pt idx="24">
                <c:v>89.68872228077252</c:v>
              </c:pt>
              <c:pt idx="25">
                <c:v>87.22315618788171</c:v>
              </c:pt>
              <c:pt idx="26">
                <c:v>88.03162800926447</c:v>
              </c:pt>
              <c:pt idx="27">
                <c:v>90.38677019359804</c:v>
              </c:pt>
              <c:pt idx="28">
                <c:v>93.17191515788838</c:v>
              </c:pt>
              <c:pt idx="29">
                <c:v>95.03545412800345</c:v>
              </c:pt>
              <c:pt idx="30">
                <c:v>93.54198238018502</c:v>
              </c:pt>
              <c:pt idx="31">
                <c:v>92.02036260238022</c:v>
              </c:pt>
              <c:pt idx="32">
                <c:v>93.99649369244075</c:v>
              </c:pt>
              <c:pt idx="33">
                <c:v>93.04732043918669</c:v>
              </c:pt>
              <c:pt idx="34">
                <c:v>92.44858435155379</c:v>
              </c:pt>
              <c:pt idx="35">
                <c:v>92.45493411347644</c:v>
              </c:pt>
              <c:pt idx="36">
                <c:v>92.1095690137813</c:v>
              </c:pt>
              <c:pt idx="37">
                <c:v>91.3646335296855</c:v>
              </c:pt>
              <c:pt idx="38">
                <c:v>91.91624973768513</c:v>
              </c:pt>
              <c:pt idx="39">
                <c:v>92.28178694690283</c:v>
              </c:pt>
              <c:pt idx="40">
                <c:v>91.73260997671495</c:v>
              </c:pt>
              <c:pt idx="41">
                <c:v>90.99367579199729</c:v>
              </c:pt>
              <c:pt idx="42">
                <c:v>88.2631232930175</c:v>
              </c:pt>
              <c:pt idx="43">
                <c:v>86.60792620647412</c:v>
              </c:pt>
              <c:pt idx="44">
                <c:v>88.69359068970029</c:v>
              </c:pt>
              <c:pt idx="45">
                <c:v>87.45484506193728</c:v>
              </c:pt>
              <c:pt idx="46">
                <c:v>86.08832983451126</c:v>
              </c:pt>
              <c:pt idx="47">
                <c:v>84.17670303325029</c:v>
              </c:pt>
              <c:pt idx="48">
                <c:v>86.78246722322588</c:v>
              </c:pt>
              <c:pt idx="49">
                <c:v>87.13677619489741</c:v>
              </c:pt>
              <c:pt idx="50">
                <c:v>85.08390590891808</c:v>
              </c:pt>
              <c:pt idx="51">
                <c:v>83.78204984253364</c:v>
              </c:pt>
              <c:pt idx="52">
                <c:v>81.59145941534179</c:v>
              </c:pt>
              <c:pt idx="53">
                <c:v>84.28193872169999</c:v>
              </c:pt>
              <c:pt idx="54">
                <c:v>83.58737543431984</c:v>
              </c:pt>
              <c:pt idx="55">
                <c:v>82.13153764131124</c:v>
              </c:pt>
              <c:pt idx="56">
                <c:v>83.37845277984059</c:v>
              </c:pt>
              <c:pt idx="57">
                <c:v>84.79228147720241</c:v>
              </c:pt>
              <c:pt idx="58">
                <c:v>84.22184829179787</c:v>
              </c:pt>
              <c:pt idx="59">
                <c:v>85.81192160057364</c:v>
              </c:pt>
              <c:pt idx="60">
                <c:v>86.10493988246745</c:v>
              </c:pt>
              <c:pt idx="61">
                <c:v>84.05892269319732</c:v>
              </c:pt>
              <c:pt idx="62">
                <c:v>85.1107762429078</c:v>
              </c:pt>
              <c:pt idx="63">
                <c:v>85.35833952177</c:v>
              </c:pt>
              <c:pt idx="64">
                <c:v>85.11805523828255</c:v>
              </c:pt>
              <c:pt idx="65">
                <c:v>84.99806796878086</c:v>
              </c:pt>
              <c:pt idx="66">
                <c:v>85.73955754549178</c:v>
              </c:pt>
              <c:pt idx="67">
                <c:v>85.53694593487467</c:v>
              </c:pt>
              <c:pt idx="68">
                <c:v>86.10660475906911</c:v>
              </c:pt>
              <c:pt idx="69">
                <c:v>86.056271280414</c:v>
              </c:pt>
              <c:pt idx="70">
                <c:v>85.67040708943175</c:v>
              </c:pt>
              <c:pt idx="71">
                <c:v>85.05657095820229</c:v>
              </c:pt>
              <c:pt idx="72">
                <c:v>85.26917182842942</c:v>
              </c:pt>
              <c:pt idx="73">
                <c:v>84.74674903804977</c:v>
              </c:pt>
              <c:pt idx="74">
                <c:v>85.28500751517554</c:v>
              </c:pt>
              <c:pt idx="75">
                <c:v>85.68531354272577</c:v>
              </c:pt>
              <c:pt idx="76">
                <c:v>84.81717719010645</c:v>
              </c:pt>
              <c:pt idx="77">
                <c:v>85.34792436349443</c:v>
              </c:pt>
              <c:pt idx="78">
                <c:v>85.72798084540109</c:v>
              </c:pt>
              <c:pt idx="79">
                <c:v>86.84824920802207</c:v>
              </c:pt>
              <c:pt idx="80">
                <c:v>87.79928092818031</c:v>
              </c:pt>
              <c:pt idx="81">
                <c:v>87.95821856654898</c:v>
              </c:pt>
              <c:pt idx="82">
                <c:v>86.45317011863987</c:v>
              </c:pt>
              <c:pt idx="83">
                <c:v>87.43416961762817</c:v>
              </c:pt>
              <c:pt idx="84">
                <c:v>87.43416961762817</c:v>
              </c:pt>
              <c:pt idx="85">
                <c:v>87.43416961762817</c:v>
              </c:pt>
              <c:pt idx="86">
                <c:v>88.597298873227</c:v>
              </c:pt>
              <c:pt idx="87">
                <c:v>89.4219935619609</c:v>
              </c:pt>
              <c:pt idx="88">
                <c:v>89.77897407980721</c:v>
              </c:pt>
              <c:pt idx="89">
                <c:v>89.58666147328415</c:v>
              </c:pt>
              <c:pt idx="90">
                <c:v>89.51406510983927</c:v>
              </c:pt>
              <c:pt idx="91">
                <c:v>89.51406510983927</c:v>
              </c:pt>
              <c:pt idx="92">
                <c:v>90.16689032799617</c:v>
              </c:pt>
              <c:pt idx="93">
                <c:v>91.01787457981224</c:v>
              </c:pt>
              <c:pt idx="94">
                <c:v>89.94569404833716</c:v>
              </c:pt>
              <c:pt idx="95">
                <c:v>89.63517520309559</c:v>
              </c:pt>
              <c:pt idx="96">
                <c:v>88.85465782139669</c:v>
              </c:pt>
              <c:pt idx="97">
                <c:v>87.9505523905692</c:v>
              </c:pt>
              <c:pt idx="98">
                <c:v>88.20206491160279</c:v>
              </c:pt>
              <c:pt idx="99">
                <c:v>88.09183459334808</c:v>
              </c:pt>
              <c:pt idx="100">
                <c:v>86.96707493570865</c:v>
              </c:pt>
              <c:pt idx="101">
                <c:v>85.98688851599094</c:v>
              </c:pt>
              <c:pt idx="102">
                <c:v>87.05837212237694</c:v>
              </c:pt>
              <c:pt idx="103">
                <c:v>88.0379777711871</c:v>
              </c:pt>
              <c:pt idx="104">
                <c:v>87.9572893330969</c:v>
              </c:pt>
              <c:pt idx="105">
                <c:v>87.42723908479798</c:v>
              </c:pt>
              <c:pt idx="106">
                <c:v>86.69089901013406</c:v>
              </c:pt>
              <c:pt idx="107">
                <c:v>86.95882798882131</c:v>
              </c:pt>
              <c:pt idx="108">
                <c:v>86.02765863370159</c:v>
              </c:pt>
              <c:pt idx="109">
                <c:v>86.32737514006259</c:v>
              </c:pt>
              <c:pt idx="110">
                <c:v>85.0929272170155</c:v>
              </c:pt>
              <c:pt idx="111">
                <c:v>84.61557224906244</c:v>
              </c:pt>
              <c:pt idx="112">
                <c:v>83.50990059525147</c:v>
              </c:pt>
              <c:pt idx="113">
                <c:v>82.40558407355812</c:v>
              </c:pt>
              <c:pt idx="114">
                <c:v>83.08082704874681</c:v>
              </c:pt>
              <c:pt idx="115">
                <c:v>84.44738099423333</c:v>
              </c:pt>
              <c:pt idx="116">
                <c:v>83.2783278753774</c:v>
              </c:pt>
              <c:pt idx="117">
                <c:v>83.10750379243402</c:v>
              </c:pt>
              <c:pt idx="118">
                <c:v>82.86811002433816</c:v>
              </c:pt>
              <c:pt idx="119">
                <c:v>81.91618778878832</c:v>
              </c:pt>
              <c:pt idx="120">
                <c:v>78.6858238467632</c:v>
              </c:pt>
              <c:pt idx="121">
                <c:v>79.26369089978449</c:v>
              </c:pt>
              <c:pt idx="122">
                <c:v>78.92893454866744</c:v>
              </c:pt>
              <c:pt idx="123">
                <c:v>79.55787072349342</c:v>
              </c:pt>
              <c:pt idx="124">
                <c:v>79.24936521739802</c:v>
              </c:pt>
              <c:pt idx="125">
                <c:v>78.76562176946183</c:v>
              </c:pt>
              <c:pt idx="126">
                <c:v>78.9365232885262</c:v>
              </c:pt>
              <c:pt idx="127">
                <c:v>77.86747891995195</c:v>
              </c:pt>
              <c:pt idx="128">
                <c:v>78.2751026609374</c:v>
              </c:pt>
              <c:pt idx="129">
                <c:v>77.79135921300121</c:v>
              </c:pt>
              <c:pt idx="130">
                <c:v>76.934063917323</c:v>
              </c:pt>
              <c:pt idx="131">
                <c:v>77.92060009896336</c:v>
              </c:pt>
              <c:pt idx="132">
                <c:v>78.76461509988872</c:v>
              </c:pt>
              <c:pt idx="133">
                <c:v>80.61011145380897</c:v>
              </c:pt>
              <c:pt idx="134">
                <c:v>79.5999185372007</c:v>
              </c:pt>
              <c:pt idx="135">
                <c:v>78.80131982124645</c:v>
              </c:pt>
              <c:pt idx="136">
                <c:v>78.99944013684511</c:v>
              </c:pt>
              <c:pt idx="137">
                <c:v>78.52874467529873</c:v>
              </c:pt>
              <c:pt idx="138">
                <c:v>78.79133056163644</c:v>
              </c:pt>
              <c:pt idx="139">
                <c:v>80.62219148868618</c:v>
              </c:pt>
              <c:pt idx="140">
                <c:v>81.04348270502955</c:v>
              </c:pt>
              <c:pt idx="141">
                <c:v>81.7663876126986</c:v>
              </c:pt>
              <c:pt idx="142">
                <c:v>81.85834300639544</c:v>
              </c:pt>
              <c:pt idx="143">
                <c:v>83.72970302473233</c:v>
              </c:pt>
              <c:pt idx="144">
                <c:v>83.5860203022022</c:v>
              </c:pt>
              <c:pt idx="145">
                <c:v>83.73787253549865</c:v>
              </c:pt>
              <c:pt idx="146">
                <c:v>84.24291091671203</c:v>
              </c:pt>
              <c:pt idx="147">
                <c:v>84.31291317010314</c:v>
              </c:pt>
              <c:pt idx="148">
                <c:v>87.1591939519292</c:v>
              </c:pt>
              <c:pt idx="149">
                <c:v>85.9894826260447</c:v>
              </c:pt>
              <c:pt idx="150">
                <c:v>84.00316868607163</c:v>
              </c:pt>
              <c:pt idx="151">
                <c:v>82.78475004007319</c:v>
              </c:pt>
              <c:pt idx="152">
                <c:v>84.16551351376465</c:v>
              </c:pt>
              <c:pt idx="153">
                <c:v>83.26702220171025</c:v>
              </c:pt>
              <c:pt idx="154">
                <c:v>82.07075028632005</c:v>
              </c:pt>
              <c:pt idx="155">
                <c:v>81.19014671821847</c:v>
              </c:pt>
              <c:pt idx="156">
                <c:v>81.01819981152047</c:v>
              </c:pt>
              <c:pt idx="157">
                <c:v>80.36080586222411</c:v>
              </c:pt>
              <c:pt idx="158">
                <c:v>78.44375853249258</c:v>
              </c:pt>
              <c:pt idx="159">
                <c:v>80.22808035081658</c:v>
              </c:pt>
              <c:pt idx="160">
                <c:v>81.29394983842953</c:v>
              </c:pt>
              <c:pt idx="161">
                <c:v>80.91877183214636</c:v>
              </c:pt>
              <c:pt idx="162">
                <c:v>78.6239136680174</c:v>
              </c:pt>
              <c:pt idx="163">
                <c:v>78.6239136680174</c:v>
              </c:pt>
              <c:pt idx="164">
                <c:v>77.87897818392163</c:v>
              </c:pt>
              <c:pt idx="165">
                <c:v>79.56712433995385</c:v>
              </c:pt>
              <c:pt idx="166">
                <c:v>78.65635940271972</c:v>
              </c:pt>
              <c:pt idx="167">
                <c:v>78.53006108935587</c:v>
              </c:pt>
              <c:pt idx="168">
                <c:v>78.21253427516305</c:v>
              </c:pt>
              <c:pt idx="169">
                <c:v>79.43362446733627</c:v>
              </c:pt>
              <c:pt idx="170">
                <c:v>81.3358814979553</c:v>
              </c:pt>
              <c:pt idx="171">
                <c:v>80.00905228254581</c:v>
              </c:pt>
              <c:pt idx="172">
                <c:v>80.20186822385543</c:v>
              </c:pt>
              <c:pt idx="173">
                <c:v>78.46377576977311</c:v>
              </c:pt>
              <c:pt idx="174">
                <c:v>78.72477421563018</c:v>
              </c:pt>
              <c:pt idx="175">
                <c:v>75.94710183701709</c:v>
              </c:pt>
              <c:pt idx="176">
                <c:v>77.90054414362231</c:v>
              </c:pt>
              <c:pt idx="177">
                <c:v>77.43666306072463</c:v>
              </c:pt>
              <c:pt idx="178">
                <c:v>77.59393582249162</c:v>
              </c:pt>
              <c:pt idx="179">
                <c:v>75.56294124069701</c:v>
              </c:pt>
              <c:pt idx="180">
                <c:v>76.01385177332588</c:v>
              </c:pt>
              <c:pt idx="181">
                <c:v>74.42826975956858</c:v>
              </c:pt>
              <c:pt idx="182">
                <c:v>72.02356845778995</c:v>
              </c:pt>
              <c:pt idx="183">
                <c:v>69.26401613149274</c:v>
              </c:pt>
              <c:pt idx="184">
                <c:v>67.6172983001997</c:v>
              </c:pt>
              <c:pt idx="185">
                <c:v>73.80568334666525</c:v>
              </c:pt>
              <c:pt idx="186">
                <c:v>73.02477878436132</c:v>
              </c:pt>
              <c:pt idx="187">
                <c:v>71.38572712904806</c:v>
              </c:pt>
              <c:pt idx="188">
                <c:v>71.93498153535694</c:v>
              </c:pt>
              <c:pt idx="189">
                <c:v>74.06660435640129</c:v>
              </c:pt>
              <c:pt idx="190">
                <c:v>75.12651126269661</c:v>
              </c:pt>
              <c:pt idx="191">
                <c:v>72.45616534780046</c:v>
              </c:pt>
              <c:pt idx="192">
                <c:v>73.05672118427707</c:v>
              </c:pt>
              <c:pt idx="193">
                <c:v>74.23998383133792</c:v>
              </c:pt>
              <c:pt idx="194">
                <c:v>73.57345241976263</c:v>
              </c:pt>
              <c:pt idx="195">
                <c:v>73.85183527478594</c:v>
              </c:pt>
              <c:pt idx="196">
                <c:v>69.65774008875728</c:v>
              </c:pt>
              <c:pt idx="197">
                <c:v>67.53149907812298</c:v>
              </c:pt>
              <c:pt idx="198">
                <c:v>62.586196082196885</c:v>
              </c:pt>
              <c:pt idx="199">
                <c:v>58.1333093797599</c:v>
              </c:pt>
              <c:pt idx="200">
                <c:v>56.44109782737474</c:v>
              </c:pt>
              <c:pt idx="201">
                <c:v>59.57857714225092</c:v>
              </c:pt>
              <c:pt idx="202">
                <c:v>63.64126323092921</c:v>
              </c:pt>
              <c:pt idx="203">
                <c:v>56.07962601450998</c:v>
              </c:pt>
              <c:pt idx="204">
                <c:v>51.260350305524206</c:v>
              </c:pt>
              <c:pt idx="205">
                <c:v>50.057418883727344</c:v>
              </c:pt>
              <c:pt idx="206">
                <c:v>49.09918560431535</c:v>
              </c:pt>
              <c:pt idx="207">
                <c:v>47.77638306719829</c:v>
              </c:pt>
              <c:pt idx="208">
                <c:v>46.13655705067497</c:v>
              </c:pt>
              <c:pt idx="209">
                <c:v>46.13655705067497</c:v>
              </c:pt>
              <c:pt idx="210">
                <c:v>46.13655705067497</c:v>
              </c:pt>
              <c:pt idx="211">
                <c:v>41.62667736317618</c:v>
              </c:pt>
              <c:pt idx="212">
                <c:v>45.47339411036351</c:v>
              </c:pt>
              <c:pt idx="213">
                <c:v>51.878522859530094</c:v>
              </c:pt>
              <c:pt idx="214">
                <c:v>52.98252963673941</c:v>
              </c:pt>
              <c:pt idx="215">
                <c:v>52.29145097480461</c:v>
              </c:pt>
              <c:pt idx="216">
                <c:v>54.96245509672932</c:v>
              </c:pt>
              <c:pt idx="217">
                <c:v>57.08335301501408</c:v>
              </c:pt>
              <c:pt idx="218">
                <c:v>55.75234224907019</c:v>
              </c:pt>
              <c:pt idx="219">
                <c:v>50.40866912861907</c:v>
              </c:pt>
              <c:pt idx="220">
                <c:v>50.29030801765854</c:v>
              </c:pt>
              <c:pt idx="221">
                <c:v>50.392833441872966</c:v>
              </c:pt>
              <c:pt idx="222">
                <c:v>47.299066817305736</c:v>
              </c:pt>
              <c:pt idx="223">
                <c:v>45.621374537609555</c:v>
              </c:pt>
              <c:pt idx="224">
                <c:v>45.86251061842809</c:v>
              </c:pt>
              <c:pt idx="225">
                <c:v>45.9472257348107</c:v>
              </c:pt>
              <c:pt idx="226">
                <c:v>45.58044954765689</c:v>
              </c:pt>
              <c:pt idx="227">
                <c:v>45.15950679385807</c:v>
              </c:pt>
              <c:pt idx="228">
                <c:v>44.62132575285332</c:v>
              </c:pt>
              <c:pt idx="229">
                <c:v>41.93104003679764</c:v>
              </c:pt>
              <c:pt idx="230">
                <c:v>42.2363706619317</c:v>
              </c:pt>
              <c:pt idx="231">
                <c:v>45.43819939336542</c:v>
              </c:pt>
              <c:pt idx="232">
                <c:v>46.389114959342166</c:v>
              </c:pt>
              <c:pt idx="233">
                <c:v>46.17120971482599</c:v>
              </c:pt>
              <c:pt idx="234">
                <c:v>47.14946023151851</c:v>
              </c:pt>
              <c:pt idx="235">
                <c:v>49.15157114017718</c:v>
              </c:pt>
              <c:pt idx="236">
                <c:v>48.174133702755256</c:v>
              </c:pt>
              <c:pt idx="237">
                <c:v>48.64657147702431</c:v>
              </c:pt>
              <c:pt idx="238">
                <c:v>48.56836099480636</c:v>
              </c:pt>
              <c:pt idx="239">
                <c:v>49.499143169321044</c:v>
              </c:pt>
              <c:pt idx="240">
                <c:v>48.18021243825437</c:v>
              </c:pt>
              <c:pt idx="241">
                <c:v>48.68052721608627</c:v>
              </c:pt>
              <c:pt idx="242">
                <c:v>49.555942564080325</c:v>
              </c:pt>
              <c:pt idx="243">
                <c:v>49.69617937922558</c:v>
              </c:pt>
              <c:pt idx="244">
                <c:v>49.101895868550635</c:v>
              </c:pt>
              <c:pt idx="245">
                <c:v>46.38985060249174</c:v>
              </c:pt>
              <c:pt idx="246">
                <c:v>45.65788566866477</c:v>
              </c:pt>
              <c:pt idx="247">
                <c:v>45.45883611961402</c:v>
              </c:pt>
              <c:pt idx="248">
                <c:v>48.845040255167504</c:v>
              </c:pt>
              <c:pt idx="249">
                <c:v>48.70453241359871</c:v>
              </c:pt>
              <c:pt idx="250">
                <c:v>49.034526443273776</c:v>
              </c:pt>
              <c:pt idx="251">
                <c:v>49.501117790406745</c:v>
              </c:pt>
              <c:pt idx="252">
                <c:v>48.02956046483355</c:v>
              </c:pt>
              <c:pt idx="253">
                <c:v>48.02956046483355</c:v>
              </c:pt>
              <c:pt idx="254">
                <c:v>48.02956046483355</c:v>
              </c:pt>
              <c:pt idx="255">
                <c:v>47.10137240037262</c:v>
              </c:pt>
            </c:numLit>
          </c:val>
          <c:smooth val="0"/>
        </c:ser>
        <c:ser>
          <c:idx val="6"/>
          <c:order val="2"/>
          <c:tx>
            <c:v>WIG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98.83377716338092</c:v>
              </c:pt>
              <c:pt idx="2">
                <c:v>96.79364848840417</c:v>
              </c:pt>
              <c:pt idx="3">
                <c:v>97.05331564379742</c:v>
              </c:pt>
              <c:pt idx="4">
                <c:v>94.45231960736582</c:v>
              </c:pt>
              <c:pt idx="5">
                <c:v>92.11744141272193</c:v>
              </c:pt>
              <c:pt idx="6">
                <c:v>90.81561001240225</c:v>
              </c:pt>
              <c:pt idx="7">
                <c:v>89.4535962306369</c:v>
              </c:pt>
              <c:pt idx="8">
                <c:v>86.24394730113552</c:v>
              </c:pt>
              <c:pt idx="9">
                <c:v>83.25524338998346</c:v>
              </c:pt>
              <c:pt idx="10">
                <c:v>83.87485163871759</c:v>
              </c:pt>
              <c:pt idx="11">
                <c:v>84.91962859182055</c:v>
              </c:pt>
              <c:pt idx="12">
                <c:v>80.19997848569956</c:v>
              </c:pt>
              <c:pt idx="13">
                <c:v>81.28796422643927</c:v>
              </c:pt>
              <c:pt idx="14">
                <c:v>81.73644909894902</c:v>
              </c:pt>
              <c:pt idx="15">
                <c:v>85.15397950591706</c:v>
              </c:pt>
              <c:pt idx="16">
                <c:v>85.62848334812966</c:v>
              </c:pt>
              <c:pt idx="17">
                <c:v>84.02507334952972</c:v>
              </c:pt>
              <c:pt idx="18">
                <c:v>86.55644521772598</c:v>
              </c:pt>
              <c:pt idx="19">
                <c:v>87.30231033675646</c:v>
              </c:pt>
              <c:pt idx="20">
                <c:v>86.0352369645232</c:v>
              </c:pt>
              <c:pt idx="21">
                <c:v>88.45764989241948</c:v>
              </c:pt>
              <c:pt idx="22">
                <c:v>89.06532977692697</c:v>
              </c:pt>
              <c:pt idx="23">
                <c:v>86.26439849962078</c:v>
              </c:pt>
              <c:pt idx="24">
                <c:v>86.36258227102721</c:v>
              </c:pt>
              <c:pt idx="25">
                <c:v>85.16226809737365</c:v>
              </c:pt>
              <c:pt idx="26">
                <c:v>85.74904631646888</c:v>
              </c:pt>
              <c:pt idx="27">
                <c:v>86.38577230842857</c:v>
              </c:pt>
              <c:pt idx="28">
                <c:v>88.94799215178502</c:v>
              </c:pt>
              <c:pt idx="29">
                <c:v>89.67967657195389</c:v>
              </c:pt>
              <c:pt idx="30">
                <c:v>90.14630625228276</c:v>
              </c:pt>
              <c:pt idx="31">
                <c:v>88.8491056519725</c:v>
              </c:pt>
              <c:pt idx="32">
                <c:v>90.44210085522046</c:v>
              </c:pt>
              <c:pt idx="33">
                <c:v>90.36308895622669</c:v>
              </c:pt>
              <c:pt idx="34">
                <c:v>89.80054585780344</c:v>
              </c:pt>
              <c:pt idx="35">
                <c:v>89.59212382002441</c:v>
              </c:pt>
              <c:pt idx="36">
                <c:v>88.86851176718716</c:v>
              </c:pt>
              <c:pt idx="37">
                <c:v>89.03590527725609</c:v>
              </c:pt>
              <c:pt idx="38">
                <c:v>88.36126798872102</c:v>
              </c:pt>
              <c:pt idx="39">
                <c:v>88.12958383883229</c:v>
              </c:pt>
              <c:pt idx="40">
                <c:v>87.40045807080872</c:v>
              </c:pt>
              <c:pt idx="41">
                <c:v>85.62835721739012</c:v>
              </c:pt>
              <c:pt idx="42">
                <c:v>83.8892845990583</c:v>
              </c:pt>
              <c:pt idx="43">
                <c:v>82.5393973869675</c:v>
              </c:pt>
              <c:pt idx="44">
                <c:v>84.27753303409116</c:v>
              </c:pt>
              <c:pt idx="45">
                <c:v>83.49099976089215</c:v>
              </c:pt>
              <c:pt idx="46">
                <c:v>82.51197296045243</c:v>
              </c:pt>
              <c:pt idx="47">
                <c:v>83.60186868096255</c:v>
              </c:pt>
              <c:pt idx="48">
                <c:v>85.31121048211313</c:v>
              </c:pt>
              <c:pt idx="49">
                <c:v>85.81254413449717</c:v>
              </c:pt>
              <c:pt idx="50">
                <c:v>83.64958213786919</c:v>
              </c:pt>
              <c:pt idx="51">
                <c:v>83.31735376987663</c:v>
              </c:pt>
              <c:pt idx="52">
                <c:v>80.96494340243436</c:v>
              </c:pt>
              <c:pt idx="53">
                <c:v>83.4856662324766</c:v>
              </c:pt>
              <c:pt idx="54">
                <c:v>84.08853513020385</c:v>
              </c:pt>
              <c:pt idx="55">
                <c:v>82.71239470560813</c:v>
              </c:pt>
              <c:pt idx="56">
                <c:v>82.71239470560813</c:v>
              </c:pt>
              <c:pt idx="57">
                <c:v>85.21176540331116</c:v>
              </c:pt>
              <c:pt idx="58">
                <c:v>85.3742037771832</c:v>
              </c:pt>
              <c:pt idx="59">
                <c:v>86.51199314137075</c:v>
              </c:pt>
              <c:pt idx="60">
                <c:v>86.37559175587863</c:v>
              </c:pt>
              <c:pt idx="61">
                <c:v>86.50997504953784</c:v>
              </c:pt>
              <c:pt idx="62">
                <c:v>87.5434002360807</c:v>
              </c:pt>
              <c:pt idx="63">
                <c:v>87.47716357913632</c:v>
              </c:pt>
              <c:pt idx="64">
                <c:v>86.73742481031287</c:v>
              </c:pt>
              <c:pt idx="65">
                <c:v>87.5987175747149</c:v>
              </c:pt>
              <c:pt idx="66">
                <c:v>88.1131147679816</c:v>
              </c:pt>
              <c:pt idx="67">
                <c:v>86.93858532122887</c:v>
              </c:pt>
              <c:pt idx="68">
                <c:v>87.49471377061178</c:v>
              </c:pt>
              <c:pt idx="69">
                <c:v>86.75773185938152</c:v>
              </c:pt>
              <c:pt idx="70">
                <c:v>84.80342614333462</c:v>
              </c:pt>
              <c:pt idx="71">
                <c:v>84.1755112844668</c:v>
              </c:pt>
              <c:pt idx="72">
                <c:v>84.69808895712762</c:v>
              </c:pt>
              <c:pt idx="73">
                <c:v>84.9132499801344</c:v>
              </c:pt>
              <c:pt idx="74">
                <c:v>84.683223548537</c:v>
              </c:pt>
              <c:pt idx="75">
                <c:v>85.54736326391759</c:v>
              </c:pt>
              <c:pt idx="76">
                <c:v>84.61141912037503</c:v>
              </c:pt>
              <c:pt idx="77">
                <c:v>83.16010477500348</c:v>
              </c:pt>
              <c:pt idx="78">
                <c:v>81.79394669750984</c:v>
              </c:pt>
              <c:pt idx="79">
                <c:v>82.81009197273342</c:v>
              </c:pt>
              <c:pt idx="80">
                <c:v>83.36389601277307</c:v>
              </c:pt>
              <c:pt idx="81">
                <c:v>84.34157141243183</c:v>
              </c:pt>
              <c:pt idx="82">
                <c:v>83.28929868966378</c:v>
              </c:pt>
              <c:pt idx="83">
                <c:v>84.132518720955</c:v>
              </c:pt>
              <c:pt idx="84">
                <c:v>84.132518720955</c:v>
              </c:pt>
              <c:pt idx="85">
                <c:v>84.132518720955</c:v>
              </c:pt>
              <c:pt idx="86">
                <c:v>85.4588375034258</c:v>
              </c:pt>
              <c:pt idx="87">
                <c:v>85.6540878882597</c:v>
              </c:pt>
              <c:pt idx="88">
                <c:v>86.96591965435853</c:v>
              </c:pt>
              <c:pt idx="89">
                <c:v>86.00300155122791</c:v>
              </c:pt>
              <c:pt idx="90">
                <c:v>85.76648839588186</c:v>
              </c:pt>
              <c:pt idx="91">
                <c:v>86.41130477385029</c:v>
              </c:pt>
              <c:pt idx="92">
                <c:v>86.51554282075543</c:v>
              </c:pt>
              <c:pt idx="93">
                <c:v>87.06868016974315</c:v>
              </c:pt>
              <c:pt idx="94">
                <c:v>86.05855313266413</c:v>
              </c:pt>
              <c:pt idx="95">
                <c:v>86.41829602055715</c:v>
              </c:pt>
              <c:pt idx="96">
                <c:v>85.96678401029804</c:v>
              </c:pt>
              <c:pt idx="97">
                <c:v>84.73318934007857</c:v>
              </c:pt>
              <c:pt idx="98">
                <c:v>84.71479227078035</c:v>
              </c:pt>
              <c:pt idx="99">
                <c:v>84.71479227078035</c:v>
              </c:pt>
              <c:pt idx="100">
                <c:v>83.92000644347893</c:v>
              </c:pt>
              <c:pt idx="101">
                <c:v>84.00312660084683</c:v>
              </c:pt>
              <c:pt idx="102">
                <c:v>83.93607910343387</c:v>
              </c:pt>
              <c:pt idx="103">
                <c:v>84.45087270759632</c:v>
              </c:pt>
              <c:pt idx="104">
                <c:v>83.8707073429893</c:v>
              </c:pt>
              <c:pt idx="105">
                <c:v>84.01107283743892</c:v>
              </c:pt>
              <c:pt idx="106">
                <c:v>83.59004842879838</c:v>
              </c:pt>
              <c:pt idx="107">
                <c:v>84.13343767348607</c:v>
              </c:pt>
              <c:pt idx="108">
                <c:v>82.721422062825</c:v>
              </c:pt>
              <c:pt idx="109">
                <c:v>83.06678604640854</c:v>
              </c:pt>
              <c:pt idx="110">
                <c:v>82.56049725782762</c:v>
              </c:pt>
              <c:pt idx="111">
                <c:v>81.13732808605431</c:v>
              </c:pt>
              <c:pt idx="112">
                <c:v>78.8899485873087</c:v>
              </c:pt>
              <c:pt idx="113">
                <c:v>77.42284988081546</c:v>
              </c:pt>
              <c:pt idx="114">
                <c:v>78.30875615810811</c:v>
              </c:pt>
              <c:pt idx="115">
                <c:v>78.603451621744</c:v>
              </c:pt>
              <c:pt idx="116">
                <c:v>78.0621885809517</c:v>
              </c:pt>
              <c:pt idx="117">
                <c:v>78.48865463007026</c:v>
              </c:pt>
              <c:pt idx="118">
                <c:v>77.34571192423796</c:v>
              </c:pt>
              <c:pt idx="119">
                <c:v>78.03948504783148</c:v>
              </c:pt>
              <c:pt idx="120">
                <c:v>77.45767998361022</c:v>
              </c:pt>
              <c:pt idx="121">
                <c:v>76.1688220307878</c:v>
              </c:pt>
              <c:pt idx="122">
                <c:v>75.68966936988866</c:v>
              </c:pt>
              <c:pt idx="123">
                <c:v>75.8176740518617</c:v>
              </c:pt>
              <c:pt idx="124">
                <c:v>75.88998300298191</c:v>
              </c:pt>
              <c:pt idx="125">
                <c:v>74.55016823137855</c:v>
              </c:pt>
              <c:pt idx="126">
                <c:v>74.14011719707946</c:v>
              </c:pt>
              <c:pt idx="127">
                <c:v>72.95652435575572</c:v>
              </c:pt>
              <c:pt idx="128">
                <c:v>72.8314747368237</c:v>
              </c:pt>
              <c:pt idx="129">
                <c:v>72.2580663761215</c:v>
              </c:pt>
              <c:pt idx="130">
                <c:v>71.3251673890054</c:v>
              </c:pt>
              <c:pt idx="131">
                <c:v>71.12260142127721</c:v>
              </c:pt>
              <c:pt idx="132">
                <c:v>71.04726533240765</c:v>
              </c:pt>
              <c:pt idx="133">
                <c:v>72.08024005202353</c:v>
              </c:pt>
              <c:pt idx="134">
                <c:v>71.41311655183064</c:v>
              </c:pt>
              <c:pt idx="135">
                <c:v>70.14296198581678</c:v>
              </c:pt>
              <c:pt idx="136">
                <c:v>69.96376624226075</c:v>
              </c:pt>
              <c:pt idx="137">
                <c:v>67.84774289942497</c:v>
              </c:pt>
              <c:pt idx="138">
                <c:v>67.58364314947015</c:v>
              </c:pt>
              <c:pt idx="139">
                <c:v>69.70116204250354</c:v>
              </c:pt>
              <c:pt idx="140">
                <c:v>69.9976233364932</c:v>
              </c:pt>
              <c:pt idx="141">
                <c:v>71.6158807250067</c:v>
              </c:pt>
              <c:pt idx="142">
                <c:v>71.71285724504878</c:v>
              </c:pt>
              <c:pt idx="143">
                <c:v>73.34059245770611</c:v>
              </c:pt>
              <c:pt idx="144">
                <c:v>72.76262537170278</c:v>
              </c:pt>
              <c:pt idx="145">
                <c:v>73.22860637965677</c:v>
              </c:pt>
              <c:pt idx="146">
                <c:v>73.6594149299515</c:v>
              </c:pt>
              <c:pt idx="147">
                <c:v>73.64094578594496</c:v>
              </c:pt>
              <c:pt idx="148">
                <c:v>76.42866937295184</c:v>
              </c:pt>
              <c:pt idx="149">
                <c:v>76.40969570598709</c:v>
              </c:pt>
              <c:pt idx="150">
                <c:v>75.71075122207172</c:v>
              </c:pt>
              <c:pt idx="151">
                <c:v>75.00836517083418</c:v>
              </c:pt>
              <c:pt idx="152">
                <c:v>75.89151459053367</c:v>
              </c:pt>
              <c:pt idx="153">
                <c:v>74.66422645729203</c:v>
              </c:pt>
              <c:pt idx="154">
                <c:v>73.74008454723659</c:v>
              </c:pt>
              <c:pt idx="155">
                <c:v>73.24914767152745</c:v>
              </c:pt>
              <c:pt idx="156">
                <c:v>73.78641056600809</c:v>
              </c:pt>
              <c:pt idx="157">
                <c:v>74.70175936164873</c:v>
              </c:pt>
              <c:pt idx="158">
                <c:v>73.9662369632619</c:v>
              </c:pt>
              <c:pt idx="159">
                <c:v>73.70262371758822</c:v>
              </c:pt>
              <c:pt idx="160">
                <c:v>73.70262371758822</c:v>
              </c:pt>
              <c:pt idx="161">
                <c:v>73.4023424640577</c:v>
              </c:pt>
              <c:pt idx="162">
                <c:v>71.67375671578618</c:v>
              </c:pt>
              <c:pt idx="163">
                <c:v>71.87315139634836</c:v>
              </c:pt>
              <c:pt idx="164">
                <c:v>71.90037761741556</c:v>
              </c:pt>
              <c:pt idx="165">
                <c:v>72.81587056247282</c:v>
              </c:pt>
              <c:pt idx="166">
                <c:v>72.58215030207411</c:v>
              </c:pt>
              <c:pt idx="167">
                <c:v>71.71253290886135</c:v>
              </c:pt>
              <c:pt idx="168">
                <c:v>71.11642101503892</c:v>
              </c:pt>
              <c:pt idx="169">
                <c:v>72.34479026890533</c:v>
              </c:pt>
              <c:pt idx="170">
                <c:v>72.94284817985235</c:v>
              </c:pt>
              <c:pt idx="171">
                <c:v>72.86776435246189</c:v>
              </c:pt>
              <c:pt idx="172">
                <c:v>74.57777284466441</c:v>
              </c:pt>
              <c:pt idx="173">
                <c:v>74.15103651538966</c:v>
              </c:pt>
              <c:pt idx="174">
                <c:v>74.35052128933725</c:v>
              </c:pt>
              <c:pt idx="175">
                <c:v>71.91888279877624</c:v>
              </c:pt>
              <c:pt idx="176">
                <c:v>73.25397667698476</c:v>
              </c:pt>
              <c:pt idx="177">
                <c:v>72.51940926848316</c:v>
              </c:pt>
              <c:pt idx="178">
                <c:v>71.30410355549942</c:v>
              </c:pt>
              <c:pt idx="179">
                <c:v>70.34304137610799</c:v>
              </c:pt>
              <c:pt idx="180">
                <c:v>70.49092065889977</c:v>
              </c:pt>
              <c:pt idx="181">
                <c:v>67.9396561712077</c:v>
              </c:pt>
              <c:pt idx="182">
                <c:v>65.87801319579796</c:v>
              </c:pt>
              <c:pt idx="183">
                <c:v>65.64481547703457</c:v>
              </c:pt>
              <c:pt idx="184">
                <c:v>65.90956389936424</c:v>
              </c:pt>
              <c:pt idx="185">
                <c:v>69.12142912614641</c:v>
              </c:pt>
              <c:pt idx="186">
                <c:v>68.97165788226128</c:v>
              </c:pt>
              <c:pt idx="187">
                <c:v>67.39994273664423</c:v>
              </c:pt>
              <c:pt idx="188">
                <c:v>67.54501110581161</c:v>
              </c:pt>
              <c:pt idx="189">
                <c:v>69.1919902655899</c:v>
              </c:pt>
              <c:pt idx="190">
                <c:v>69.30080505647324</c:v>
              </c:pt>
              <c:pt idx="191">
                <c:v>66.40743796574901</c:v>
              </c:pt>
              <c:pt idx="192">
                <c:v>67.33098525946085</c:v>
              </c:pt>
              <c:pt idx="193">
                <c:v>68.08011175904272</c:v>
              </c:pt>
              <c:pt idx="194">
                <c:v>66.99281072803204</c:v>
              </c:pt>
              <c:pt idx="195">
                <c:v>66.36327418822707</c:v>
              </c:pt>
              <c:pt idx="196">
                <c:v>62.763178545089126</c:v>
              </c:pt>
              <c:pt idx="197">
                <c:v>61.564161716185296</c:v>
              </c:pt>
              <c:pt idx="198">
                <c:v>60.62099208313385</c:v>
              </c:pt>
              <c:pt idx="199">
                <c:v>60.766240639072024</c:v>
              </c:pt>
              <c:pt idx="200">
                <c:v>55.93253230703753</c:v>
              </c:pt>
              <c:pt idx="201">
                <c:v>56.85775533771776</c:v>
              </c:pt>
              <c:pt idx="202">
                <c:v>59.023888621511745</c:v>
              </c:pt>
              <c:pt idx="203">
                <c:v>55.85305192243969</c:v>
              </c:pt>
              <c:pt idx="204">
                <c:v>54.14142174930002</c:v>
              </c:pt>
              <c:pt idx="205">
                <c:v>51.57819286002713</c:v>
              </c:pt>
              <c:pt idx="206">
                <c:v>51.659781429843285</c:v>
              </c:pt>
              <c:pt idx="207">
                <c:v>52.42824196993151</c:v>
              </c:pt>
              <c:pt idx="208">
                <c:v>49.15900527532809</c:v>
              </c:pt>
              <c:pt idx="209">
                <c:v>47.34101085138789</c:v>
              </c:pt>
              <c:pt idx="210">
                <c:v>45.57173893027078</c:v>
              </c:pt>
              <c:pt idx="211">
                <c:v>45.54869304228605</c:v>
              </c:pt>
              <c:pt idx="212">
                <c:v>46.621615168987255</c:v>
              </c:pt>
              <c:pt idx="213">
                <c:v>49.54601042164244</c:v>
              </c:pt>
              <c:pt idx="214">
                <c:v>50.55372295599281</c:v>
              </c:pt>
              <c:pt idx="215">
                <c:v>51.16774541483229</c:v>
              </c:pt>
              <c:pt idx="216">
                <c:v>51.27383938547661</c:v>
              </c:pt>
              <c:pt idx="217">
                <c:v>53.33625716400078</c:v>
              </c:pt>
              <c:pt idx="218">
                <c:v>52.38142944687887</c:v>
              </c:pt>
              <c:pt idx="219">
                <c:v>50.41051051056462</c:v>
              </c:pt>
              <c:pt idx="220">
                <c:v>51.22223389432081</c:v>
              </c:pt>
              <c:pt idx="221">
                <c:v>51.929791305880194</c:v>
              </c:pt>
              <c:pt idx="222">
                <c:v>51.929791305880194</c:v>
              </c:pt>
              <c:pt idx="223">
                <c:v>49.71459316439862</c:v>
              </c:pt>
              <c:pt idx="224">
                <c:v>48.114336434287594</c:v>
              </c:pt>
              <c:pt idx="225">
                <c:v>48.849696664580705</c:v>
              </c:pt>
              <c:pt idx="226">
                <c:v>47.8996258782078</c:v>
              </c:pt>
              <c:pt idx="227">
                <c:v>46.44964491494013</c:v>
              </c:pt>
              <c:pt idx="228">
                <c:v>47.044153146502474</c:v>
              </c:pt>
              <c:pt idx="229">
                <c:v>44.78172805239543</c:v>
              </c:pt>
              <c:pt idx="230">
                <c:v>45.747330938410904</c:v>
              </c:pt>
              <c:pt idx="231">
                <c:v>48.586119456261194</c:v>
              </c:pt>
              <c:pt idx="232">
                <c:v>49.06891188993039</c:v>
              </c:pt>
              <c:pt idx="233">
                <c:v>49.094372280643775</c:v>
              </c:pt>
              <c:pt idx="234">
                <c:v>49.62970717667691</c:v>
              </c:pt>
              <c:pt idx="235">
                <c:v>48.88483308488581</c:v>
              </c:pt>
              <c:pt idx="236">
                <c:v>47.93861829540792</c:v>
              </c:pt>
              <c:pt idx="237">
                <c:v>48.665113336577896</c:v>
              </c:pt>
              <c:pt idx="238">
                <c:v>47.99404374610459</c:v>
              </c:pt>
              <c:pt idx="239">
                <c:v>49.213475736139536</c:v>
              </c:pt>
              <c:pt idx="240">
                <c:v>48.615363769161284</c:v>
              </c:pt>
              <c:pt idx="241">
                <c:v>50.53125366567461</c:v>
              </c:pt>
              <c:pt idx="242">
                <c:v>51.25106377764808</c:v>
              </c:pt>
              <c:pt idx="243">
                <c:v>51.01210008221923</c:v>
              </c:pt>
              <c:pt idx="244">
                <c:v>50.74210822485939</c:v>
              </c:pt>
              <c:pt idx="245">
                <c:v>49.22468335328301</c:v>
              </c:pt>
              <c:pt idx="246">
                <c:v>49.95721465127463</c:v>
              </c:pt>
              <c:pt idx="247">
                <c:v>50.91539384233332</c:v>
              </c:pt>
              <c:pt idx="248">
                <c:v>49.360796439941865</c:v>
              </c:pt>
              <c:pt idx="249">
                <c:v>49.36196765395203</c:v>
              </c:pt>
              <c:pt idx="250">
                <c:v>49.050839156819606</c:v>
              </c:pt>
              <c:pt idx="251">
                <c:v>48.33434448142878</c:v>
              </c:pt>
              <c:pt idx="252">
                <c:v>48.24733228981168</c:v>
              </c:pt>
              <c:pt idx="253">
                <c:v>48.24733228981168</c:v>
              </c:pt>
              <c:pt idx="254">
                <c:v>48.24733228981168</c:v>
              </c:pt>
              <c:pt idx="255">
                <c:v>48.82324524662794</c:v>
              </c:pt>
            </c:numLit>
          </c:val>
          <c:smooth val="0"/>
        </c:ser>
        <c:ser>
          <c:idx val="5"/>
          <c:order val="3"/>
          <c:tx>
            <c:v>DJ Stoxx 50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98.29530474139825</c:v>
              </c:pt>
              <c:pt idx="2">
                <c:v>98.69573098387309</c:v>
              </c:pt>
              <c:pt idx="3">
                <c:v>99.26835698905832</c:v>
              </c:pt>
              <c:pt idx="4">
                <c:v>98.28514303291294</c:v>
              </c:pt>
              <c:pt idx="5">
                <c:v>97.61364635057346</c:v>
              </c:pt>
              <c:pt idx="6">
                <c:v>97.20086127345432</c:v>
              </c:pt>
              <c:pt idx="7">
                <c:v>97.19619238036648</c:v>
              </c:pt>
              <c:pt idx="8">
                <c:v>94.99192556136573</c:v>
              </c:pt>
              <c:pt idx="9">
                <c:v>94.26824713275037</c:v>
              </c:pt>
              <c:pt idx="10">
                <c:v>93.44322626005186</c:v>
              </c:pt>
              <c:pt idx="11">
                <c:v>92.0499736344861</c:v>
              </c:pt>
              <c:pt idx="12">
                <c:v>86.19545634310323</c:v>
              </c:pt>
              <c:pt idx="13">
                <c:v>87.91333435865887</c:v>
              </c:pt>
              <c:pt idx="14">
                <c:v>84.92359493782133</c:v>
              </c:pt>
              <c:pt idx="15">
                <c:v>89.53261633783012</c:v>
              </c:pt>
              <c:pt idx="16">
                <c:v>89.14866854154766</c:v>
              </c:pt>
              <c:pt idx="17">
                <c:v>88.22752339939359</c:v>
              </c:pt>
              <c:pt idx="18">
                <c:v>89.44198488377204</c:v>
              </c:pt>
              <c:pt idx="19">
                <c:v>88.92236454717231</c:v>
              </c:pt>
              <c:pt idx="20">
                <c:v>89.00420749659446</c:v>
              </c:pt>
              <c:pt idx="21">
                <c:v>90.6580942127697</c:v>
              </c:pt>
              <c:pt idx="22">
                <c:v>90.64106648503757</c:v>
              </c:pt>
              <c:pt idx="23">
                <c:v>87.95398119260008</c:v>
              </c:pt>
              <c:pt idx="24">
                <c:v>88.32529551346839</c:v>
              </c:pt>
              <c:pt idx="25">
                <c:v>86.5832491101639</c:v>
              </c:pt>
              <c:pt idx="26">
                <c:v>87.00592125499847</c:v>
              </c:pt>
              <c:pt idx="27">
                <c:v>86.17760469306147</c:v>
              </c:pt>
              <c:pt idx="28">
                <c:v>89.17393549237596</c:v>
              </c:pt>
              <c:pt idx="29">
                <c:v>89.02947444742277</c:v>
              </c:pt>
              <c:pt idx="30">
                <c:v>88.92401239179154</c:v>
              </c:pt>
              <c:pt idx="31">
                <c:v>86.9963088280529</c:v>
              </c:pt>
              <c:pt idx="32">
                <c:v>88.89297798479589</c:v>
              </c:pt>
              <c:pt idx="33">
                <c:v>89.0107988750714</c:v>
              </c:pt>
              <c:pt idx="34">
                <c:v>87.82215362306104</c:v>
              </c:pt>
              <c:pt idx="35">
                <c:v>88.42114514215407</c:v>
              </c:pt>
              <c:pt idx="36">
                <c:v>87.8743353693369</c:v>
              </c:pt>
              <c:pt idx="37">
                <c:v>89.44747769916948</c:v>
              </c:pt>
              <c:pt idx="38">
                <c:v>90.86791976095267</c:v>
              </c:pt>
              <c:pt idx="39">
                <c:v>90.65946741661907</c:v>
              </c:pt>
              <c:pt idx="40">
                <c:v>88.97207452651932</c:v>
              </c:pt>
              <c:pt idx="41">
                <c:v>87.57799797864394</c:v>
              </c:pt>
              <c:pt idx="42">
                <c:v>86.3443116403744</c:v>
              </c:pt>
              <c:pt idx="43">
                <c:v>85.0114799841807</c:v>
              </c:pt>
              <c:pt idx="44">
                <c:v>86.25834907940414</c:v>
              </c:pt>
              <c:pt idx="45">
                <c:v>84.8639978907589</c:v>
              </c:pt>
              <c:pt idx="46">
                <c:v>83.96015511710682</c:v>
              </c:pt>
              <c:pt idx="47">
                <c:v>83.03077075185658</c:v>
              </c:pt>
              <c:pt idx="48">
                <c:v>84.02057608647888</c:v>
              </c:pt>
              <c:pt idx="49">
                <c:v>85.06970382739377</c:v>
              </c:pt>
              <c:pt idx="50">
                <c:v>83.92500109856307</c:v>
              </c:pt>
              <c:pt idx="51">
                <c:v>82.867634134552</c:v>
              </c:pt>
              <c:pt idx="52">
                <c:v>78.91335632992048</c:v>
              </c:pt>
              <c:pt idx="53">
                <c:v>82.02805730105023</c:v>
              </c:pt>
              <c:pt idx="54">
                <c:v>81.0506108010722</c:v>
              </c:pt>
              <c:pt idx="55">
                <c:v>80.78063892428705</c:v>
              </c:pt>
              <c:pt idx="56">
                <c:v>80.78063892428705</c:v>
              </c:pt>
              <c:pt idx="57">
                <c:v>83.38505734499276</c:v>
              </c:pt>
              <c:pt idx="58">
                <c:v>82.67181526563256</c:v>
              </c:pt>
              <c:pt idx="59">
                <c:v>83.70007030803708</c:v>
              </c:pt>
              <c:pt idx="60">
                <c:v>83.21230830074263</c:v>
              </c:pt>
              <c:pt idx="61">
                <c:v>82.8860350661335</c:v>
              </c:pt>
              <c:pt idx="62">
                <c:v>85.93372368941424</c:v>
              </c:pt>
              <c:pt idx="63">
                <c:v>87.24540800632774</c:v>
              </c:pt>
              <c:pt idx="64">
                <c:v>86.92435294634619</c:v>
              </c:pt>
              <c:pt idx="65">
                <c:v>87.34208155732303</c:v>
              </c:pt>
              <c:pt idx="66">
                <c:v>88.13469481917653</c:v>
              </c:pt>
              <c:pt idx="67">
                <c:v>87.50659137847695</c:v>
              </c:pt>
              <c:pt idx="68">
                <c:v>86.97241508107396</c:v>
              </c:pt>
              <c:pt idx="69">
                <c:v>86.63405765259041</c:v>
              </c:pt>
              <c:pt idx="70">
                <c:v>85.20153139693282</c:v>
              </c:pt>
              <c:pt idx="71">
                <c:v>84.44105110515446</c:v>
              </c:pt>
              <c:pt idx="72">
                <c:v>84.84916728918574</c:v>
              </c:pt>
              <c:pt idx="73">
                <c:v>86.31355187414862</c:v>
              </c:pt>
              <c:pt idx="74">
                <c:v>85.59399305708133</c:v>
              </c:pt>
              <c:pt idx="75">
                <c:v>87.84192775849189</c:v>
              </c:pt>
              <c:pt idx="76">
                <c:v>86.9383596256097</c:v>
              </c:pt>
              <c:pt idx="77">
                <c:v>86.47366744298458</c:v>
              </c:pt>
              <c:pt idx="78">
                <c:v>86.89276925781078</c:v>
              </c:pt>
              <c:pt idx="79">
                <c:v>86.95923232412005</c:v>
              </c:pt>
              <c:pt idx="80">
                <c:v>88.17204596387924</c:v>
              </c:pt>
              <c:pt idx="81">
                <c:v>88.68672276662126</c:v>
              </c:pt>
              <c:pt idx="82">
                <c:v>88.24317792327636</c:v>
              </c:pt>
              <c:pt idx="83">
                <c:v>88.90671002328953</c:v>
              </c:pt>
              <c:pt idx="84">
                <c:v>88.90671002328953</c:v>
              </c:pt>
              <c:pt idx="85">
                <c:v>90.47435953772467</c:v>
              </c:pt>
              <c:pt idx="86">
                <c:v>90.11897438150899</c:v>
              </c:pt>
              <c:pt idx="87">
                <c:v>89.59331194797205</c:v>
              </c:pt>
              <c:pt idx="88">
                <c:v>90.26068901876346</c:v>
              </c:pt>
              <c:pt idx="89">
                <c:v>89.96215450191151</c:v>
              </c:pt>
              <c:pt idx="90">
                <c:v>88.66310366041218</c:v>
              </c:pt>
              <c:pt idx="91">
                <c:v>88.9652085072725</c:v>
              </c:pt>
              <c:pt idx="92">
                <c:v>88.95669464340644</c:v>
              </c:pt>
              <c:pt idx="93">
                <c:v>89.47521641692666</c:v>
              </c:pt>
              <c:pt idx="94">
                <c:v>89.84872786395395</c:v>
              </c:pt>
              <c:pt idx="95">
                <c:v>90.09562991606977</c:v>
              </c:pt>
              <c:pt idx="96">
                <c:v>90.77893615151382</c:v>
              </c:pt>
              <c:pt idx="97">
                <c:v>89.03194621435163</c:v>
              </c:pt>
              <c:pt idx="98">
                <c:v>88.34259788197039</c:v>
              </c:pt>
              <c:pt idx="99">
                <c:v>88.68891989278025</c:v>
              </c:pt>
              <c:pt idx="100">
                <c:v>87.04546952586017</c:v>
              </c:pt>
              <c:pt idx="101">
                <c:v>86.8458056861625</c:v>
              </c:pt>
              <c:pt idx="102">
                <c:v>86.40473260974645</c:v>
              </c:pt>
              <c:pt idx="103">
                <c:v>87.05261018587687</c:v>
              </c:pt>
              <c:pt idx="104">
                <c:v>87.30610361646967</c:v>
              </c:pt>
              <c:pt idx="105">
                <c:v>87.40524893439382</c:v>
              </c:pt>
              <c:pt idx="106">
                <c:v>86.55221470316825</c:v>
              </c:pt>
              <c:pt idx="107">
                <c:v>87.1531287076504</c:v>
              </c:pt>
              <c:pt idx="108">
                <c:v>85.77498132442766</c:v>
              </c:pt>
              <c:pt idx="109">
                <c:v>85.67116711341565</c:v>
              </c:pt>
              <c:pt idx="110">
                <c:v>83.75774486971042</c:v>
              </c:pt>
              <c:pt idx="111">
                <c:v>83.52127916684977</c:v>
              </c:pt>
              <c:pt idx="112">
                <c:v>83.07443863426639</c:v>
              </c:pt>
              <c:pt idx="113">
                <c:v>81.57929428307774</c:v>
              </c:pt>
              <c:pt idx="114">
                <c:v>82.38728742804412</c:v>
              </c:pt>
              <c:pt idx="115">
                <c:v>83.00138418948015</c:v>
              </c:pt>
              <c:pt idx="116">
                <c:v>82.64929472250297</c:v>
              </c:pt>
              <c:pt idx="117">
                <c:v>83.11151513819924</c:v>
              </c:pt>
              <c:pt idx="118">
                <c:v>82.10330887199542</c:v>
              </c:pt>
              <c:pt idx="119">
                <c:v>81.74270554115218</c:v>
              </c:pt>
              <c:pt idx="120">
                <c:v>80.28765874236498</c:v>
              </c:pt>
              <c:pt idx="121">
                <c:v>80.49720964977809</c:v>
              </c:pt>
              <c:pt idx="122">
                <c:v>80.3730720217955</c:v>
              </c:pt>
              <c:pt idx="123">
                <c:v>81.24615502922178</c:v>
              </c:pt>
              <c:pt idx="124">
                <c:v>79.34042272707299</c:v>
              </c:pt>
              <c:pt idx="125">
                <c:v>78.9883332600958</c:v>
              </c:pt>
              <c:pt idx="126">
                <c:v>79.82214263743025</c:v>
              </c:pt>
              <c:pt idx="127">
                <c:v>78.28607681153052</c:v>
              </c:pt>
              <c:pt idx="128">
                <c:v>78.01335852704663</c:v>
              </c:pt>
              <c:pt idx="129">
                <c:v>78.92296875686601</c:v>
              </c:pt>
              <c:pt idx="130">
                <c:v>77.93151557762447</c:v>
              </c:pt>
              <c:pt idx="131">
                <c:v>78.79443687656546</c:v>
              </c:pt>
              <c:pt idx="132">
                <c:v>77.93810695610142</c:v>
              </c:pt>
              <c:pt idx="133">
                <c:v>79.25336160302325</c:v>
              </c:pt>
              <c:pt idx="134">
                <c:v>77.82550424045348</c:v>
              </c:pt>
              <c:pt idx="135">
                <c:v>75.69346794392935</c:v>
              </c:pt>
              <c:pt idx="136">
                <c:v>76.08620424484774</c:v>
              </c:pt>
              <c:pt idx="137">
                <c:v>74.45099310102387</c:v>
              </c:pt>
              <c:pt idx="138">
                <c:v>74.58199674825329</c:v>
              </c:pt>
              <c:pt idx="139">
                <c:v>76.55583996133058</c:v>
              </c:pt>
              <c:pt idx="140">
                <c:v>77.89279122907237</c:v>
              </c:pt>
              <c:pt idx="141">
                <c:v>78.2984356461748</c:v>
              </c:pt>
              <c:pt idx="142">
                <c:v>77.75986509645384</c:v>
              </c:pt>
              <c:pt idx="143">
                <c:v>79.38985806565013</c:v>
              </c:pt>
              <c:pt idx="144">
                <c:v>78.54396449444127</c:v>
              </c:pt>
              <c:pt idx="145">
                <c:v>78.47063540888519</c:v>
              </c:pt>
              <c:pt idx="146">
                <c:v>77.63929779847959</c:v>
              </c:pt>
              <c:pt idx="147">
                <c:v>78.00072505163247</c:v>
              </c:pt>
              <c:pt idx="148">
                <c:v>79.1643779935844</c:v>
              </c:pt>
              <c:pt idx="149">
                <c:v>79.13361822735861</c:v>
              </c:pt>
              <c:pt idx="150">
                <c:v>78.34292745089422</c:v>
              </c:pt>
              <c:pt idx="151">
                <c:v>77.55690556751769</c:v>
              </c:pt>
              <c:pt idx="152">
                <c:v>79.61451421540625</c:v>
              </c:pt>
              <c:pt idx="153">
                <c:v>80.14841587203938</c:v>
              </c:pt>
              <c:pt idx="154">
                <c:v>79.96385727468471</c:v>
              </c:pt>
              <c:pt idx="155">
                <c:v>80.42333128268226</c:v>
              </c:pt>
              <c:pt idx="156">
                <c:v>81.3669969679659</c:v>
              </c:pt>
              <c:pt idx="157">
                <c:v>81.16486136133936</c:v>
              </c:pt>
              <c:pt idx="158">
                <c:v>79.3077404754581</c:v>
              </c:pt>
              <c:pt idx="159">
                <c:v>79.7026739025355</c:v>
              </c:pt>
              <c:pt idx="160">
                <c:v>79.80731203585711</c:v>
              </c:pt>
              <c:pt idx="161">
                <c:v>79.79962209430066</c:v>
              </c:pt>
              <c:pt idx="162">
                <c:v>77.8710946082524</c:v>
              </c:pt>
              <c:pt idx="163">
                <c:v>78.18281188205827</c:v>
              </c:pt>
              <c:pt idx="164">
                <c:v>77.41766269719207</c:v>
              </c:pt>
              <c:pt idx="165">
                <c:v>78.78619765346926</c:v>
              </c:pt>
              <c:pt idx="166">
                <c:v>78.35995517862635</c:v>
              </c:pt>
              <c:pt idx="167">
                <c:v>78.58653381377158</c:v>
              </c:pt>
              <c:pt idx="168">
                <c:v>78.78949334270774</c:v>
              </c:pt>
              <c:pt idx="169">
                <c:v>79.96220943006549</c:v>
              </c:pt>
              <c:pt idx="170">
                <c:v>80.07536142725316</c:v>
              </c:pt>
              <c:pt idx="171">
                <c:v>79.70542031023422</c:v>
              </c:pt>
              <c:pt idx="172">
                <c:v>80.3354462363229</c:v>
              </c:pt>
              <c:pt idx="173">
                <c:v>79.19870808981851</c:v>
              </c:pt>
              <c:pt idx="174">
                <c:v>77.2270620029002</c:v>
              </c:pt>
              <c:pt idx="175">
                <c:v>75.6470536538208</c:v>
              </c:pt>
              <c:pt idx="176">
                <c:v>78.1753965812717</c:v>
              </c:pt>
              <c:pt idx="177">
                <c:v>78.0564771279167</c:v>
              </c:pt>
              <c:pt idx="178">
                <c:v>77.463253064991</c:v>
              </c:pt>
              <c:pt idx="179">
                <c:v>77.10649470492595</c:v>
              </c:pt>
              <c:pt idx="180">
                <c:v>78.51100760205651</c:v>
              </c:pt>
              <c:pt idx="181">
                <c:v>75.38367315551258</c:v>
              </c:pt>
              <c:pt idx="182">
                <c:v>73.02066397152525</c:v>
              </c:pt>
              <c:pt idx="183">
                <c:v>71.34205958606144</c:v>
              </c:pt>
              <c:pt idx="184">
                <c:v>70.56757261501954</c:v>
              </c:pt>
              <c:pt idx="185">
                <c:v>77.1570286065826</c:v>
              </c:pt>
              <c:pt idx="186">
                <c:v>75.39767983477613</c:v>
              </c:pt>
              <c:pt idx="187">
                <c:v>74.43066968405326</c:v>
              </c:pt>
              <c:pt idx="188">
                <c:v>73.89319769741178</c:v>
              </c:pt>
              <c:pt idx="189">
                <c:v>75.84891461967746</c:v>
              </c:pt>
              <c:pt idx="190">
                <c:v>74.75914004482138</c:v>
              </c:pt>
              <c:pt idx="191">
                <c:v>71.09680537856484</c:v>
              </c:pt>
              <c:pt idx="192">
                <c:v>72.37141319154546</c:v>
              </c:pt>
              <c:pt idx="193">
                <c:v>73.13903414334051</c:v>
              </c:pt>
              <c:pt idx="194">
                <c:v>72.20772729270115</c:v>
              </c:pt>
              <c:pt idx="195">
                <c:v>74.88547479896296</c:v>
              </c:pt>
              <c:pt idx="196">
                <c:v>69.28609878279211</c:v>
              </c:pt>
              <c:pt idx="197">
                <c:v>69.40501823614711</c:v>
              </c:pt>
              <c:pt idx="198">
                <c:v>64.82565803928462</c:v>
              </c:pt>
              <c:pt idx="199">
                <c:v>62.94134771718593</c:v>
              </c:pt>
              <c:pt idx="200">
                <c:v>57.523509249901124</c:v>
              </c:pt>
              <c:pt idx="201">
                <c:v>63.712538998989324</c:v>
              </c:pt>
              <c:pt idx="202">
                <c:v>66.15409544316034</c:v>
              </c:pt>
              <c:pt idx="203">
                <c:v>61.7807158237026</c:v>
              </c:pt>
              <c:pt idx="204">
                <c:v>58.70144351188645</c:v>
              </c:pt>
              <c:pt idx="205">
                <c:v>62.237443424001405</c:v>
              </c:pt>
              <c:pt idx="206">
                <c:v>65.05003954827086</c:v>
              </c:pt>
              <c:pt idx="207">
                <c:v>64.37195148745441</c:v>
              </c:pt>
              <c:pt idx="208">
                <c:v>61.158379839170365</c:v>
              </c:pt>
              <c:pt idx="209">
                <c:v>61.15371094608252</c:v>
              </c:pt>
              <c:pt idx="210">
                <c:v>58.177978204508506</c:v>
              </c:pt>
              <c:pt idx="211">
                <c:v>56.525464692182624</c:v>
              </c:pt>
              <c:pt idx="212">
                <c:v>56.62378608779716</c:v>
              </c:pt>
              <c:pt idx="213">
                <c:v>62.237718064771286</c:v>
              </c:pt>
              <c:pt idx="214">
                <c:v>62.17482532847036</c:v>
              </c:pt>
              <c:pt idx="215">
                <c:v>64.03057301050225</c:v>
              </c:pt>
              <c:pt idx="216">
                <c:v>64.26291910181482</c:v>
              </c:pt>
              <c:pt idx="217">
                <c:v>66.90276618183417</c:v>
              </c:pt>
              <c:pt idx="218">
                <c:v>65.18818385551698</c:v>
              </c:pt>
              <c:pt idx="219">
                <c:v>61.56072856703432</c:v>
              </c:pt>
              <c:pt idx="220">
                <c:v>62.7339939359318</c:v>
              </c:pt>
              <c:pt idx="221">
                <c:v>63.149800061519535</c:v>
              </c:pt>
              <c:pt idx="222">
                <c:v>60.6758360065035</c:v>
              </c:pt>
              <c:pt idx="223">
                <c:v>58.71709803576922</c:v>
              </c:pt>
              <c:pt idx="224">
                <c:v>58.588566155468655</c:v>
              </c:pt>
              <c:pt idx="225">
                <c:v>59.158171112185265</c:v>
              </c:pt>
              <c:pt idx="226">
                <c:v>57.58310629696357</c:v>
              </c:pt>
              <c:pt idx="227">
                <c:v>58.44053478050709</c:v>
              </c:pt>
              <c:pt idx="228">
                <c:v>55.814969020521154</c:v>
              </c:pt>
              <c:pt idx="229">
                <c:v>53.719459946390124</c:v>
              </c:pt>
              <c:pt idx="230">
                <c:v>52.02547567781342</c:v>
              </c:pt>
              <c:pt idx="231">
                <c:v>57.0121281363976</c:v>
              </c:pt>
              <c:pt idx="232">
                <c:v>57.2735861493167</c:v>
              </c:pt>
              <c:pt idx="233">
                <c:v>57.25573449927494</c:v>
              </c:pt>
              <c:pt idx="234">
                <c:v>58.46717493518479</c:v>
              </c:pt>
              <c:pt idx="235">
                <c:v>59.29604077866151</c:v>
              </c:pt>
              <c:pt idx="236">
                <c:v>55.74273849804457</c:v>
              </c:pt>
              <c:pt idx="237">
                <c:v>56.72402996880081</c:v>
              </c:pt>
              <c:pt idx="238">
                <c:v>57.16043415212903</c:v>
              </c:pt>
              <c:pt idx="239">
                <c:v>56.89842685767016</c:v>
              </c:pt>
              <c:pt idx="240">
                <c:v>54.74112361031771</c:v>
              </c:pt>
              <c:pt idx="241">
                <c:v>58.763237685107875</c:v>
              </c:pt>
              <c:pt idx="242">
                <c:v>59.37266555345608</c:v>
              </c:pt>
              <c:pt idx="243">
                <c:v>59.257591070879286</c:v>
              </c:pt>
              <c:pt idx="244">
                <c:v>58.82448257678956</c:v>
              </c:pt>
              <c:pt idx="245">
                <c:v>57.12061124049743</c:v>
              </c:pt>
              <c:pt idx="246">
                <c:v>56.80092938436525</c:v>
              </c:pt>
              <c:pt idx="247">
                <c:v>57.39085775805247</c:v>
              </c:pt>
              <c:pt idx="248">
                <c:v>56.67569319330317</c:v>
              </c:pt>
              <c:pt idx="249">
                <c:v>56.54414026453399</c:v>
              </c:pt>
              <c:pt idx="250">
                <c:v>56.38320077338841</c:v>
              </c:pt>
              <c:pt idx="251">
                <c:v>55.58921430768555</c:v>
              </c:pt>
              <c:pt idx="252">
                <c:v>55.3445093817287</c:v>
              </c:pt>
              <c:pt idx="253">
                <c:v>55.17752779364591</c:v>
              </c:pt>
              <c:pt idx="254">
                <c:v>55.17752779364591</c:v>
              </c:pt>
              <c:pt idx="255">
                <c:v>55.56696840532583</c:v>
              </c:pt>
            </c:numLit>
          </c:val>
          <c:smooth val="0"/>
        </c:ser>
        <c:ser>
          <c:idx val="3"/>
          <c:order val="4"/>
          <c:tx>
            <c:v>Dow Jones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98.0351880104651</c:v>
              </c:pt>
              <c:pt idx="2">
                <c:v>98.24435233351102</c:v>
              </c:pt>
              <c:pt idx="3">
                <c:v>96.41831945542219</c:v>
              </c:pt>
              <c:pt idx="4">
                <c:v>97.53835572793167</c:v>
              </c:pt>
              <c:pt idx="5">
                <c:v>98.44041995233107</c:v>
              </c:pt>
              <c:pt idx="6">
                <c:v>96.5502821535577</c:v>
              </c:pt>
              <c:pt idx="7">
                <c:v>97.86646263380084</c:v>
              </c:pt>
              <c:pt idx="8">
                <c:v>95.74464337138271</c:v>
              </c:pt>
              <c:pt idx="9">
                <c:v>95.47696511834519</c:v>
              </c:pt>
              <c:pt idx="10">
                <c:v>93.12606841534475</c:v>
              </c:pt>
              <c:pt idx="11">
                <c:v>92.6672242339577</c:v>
              </c:pt>
              <c:pt idx="12">
                <c:v>92.6672242339577</c:v>
              </c:pt>
              <c:pt idx="13">
                <c:v>91.68604366180787</c:v>
              </c:pt>
              <c:pt idx="14">
                <c:v>93.97589900066787</c:v>
              </c:pt>
              <c:pt idx="15">
                <c:v>94.80642917976338</c:v>
              </c:pt>
              <c:pt idx="16">
                <c:v>93.49338884497791</c:v>
              </c:pt>
              <c:pt idx="17">
                <c:v>94.846868126145</c:v>
              </c:pt>
              <c:pt idx="18">
                <c:v>95.58526184217781</c:v>
              </c:pt>
              <c:pt idx="19">
                <c:v>95.29828318291271</c:v>
              </c:pt>
              <c:pt idx="20">
                <c:v>96.88773290688627</c:v>
              </c:pt>
              <c:pt idx="21">
                <c:v>97.59870779184972</c:v>
              </c:pt>
              <c:pt idx="22">
                <c:v>96.77131775821188</c:v>
              </c:pt>
              <c:pt idx="23">
                <c:v>93.93729818821267</c:v>
              </c:pt>
              <c:pt idx="24">
                <c:v>93.43924048306161</c:v>
              </c:pt>
              <c:pt idx="25">
                <c:v>93.79844248785301</c:v>
              </c:pt>
              <c:pt idx="26">
                <c:v>93.30161020531956</c:v>
              </c:pt>
              <c:pt idx="27">
                <c:v>93.7449068372455</c:v>
              </c:pt>
              <c:pt idx="28">
                <c:v>94.76660294469056</c:v>
              </c:pt>
              <c:pt idx="29">
                <c:v>96.13624248662758</c:v>
              </c:pt>
              <c:pt idx="30">
                <c:v>94.79394518684632</c:v>
              </c:pt>
              <c:pt idx="31">
                <c:v>94.57359888241457</c:v>
              </c:pt>
              <c:pt idx="32">
                <c:v>94.48942766636644</c:v>
              </c:pt>
              <c:pt idx="33">
                <c:v>94.48942766636644</c:v>
              </c:pt>
              <c:pt idx="34">
                <c:v>95.17903424443506</c:v>
              </c:pt>
              <c:pt idx="35">
                <c:v>94.08411913558689</c:v>
              </c:pt>
              <c:pt idx="36">
                <c:v>94.82488710794136</c:v>
              </c:pt>
              <c:pt idx="37">
                <c:v>96.27394935328321</c:v>
              </c:pt>
              <c:pt idx="38">
                <c:v>97.15242419229332</c:v>
              </c:pt>
              <c:pt idx="39">
                <c:v>97.2241114154244</c:v>
              </c:pt>
              <c:pt idx="40">
                <c:v>96.3655496939507</c:v>
              </c:pt>
              <c:pt idx="41">
                <c:v>93.94694839132646</c:v>
              </c:pt>
              <c:pt idx="42">
                <c:v>93.88958329503888</c:v>
              </c:pt>
              <c:pt idx="43">
                <c:v>93.54416729469575</c:v>
              </c:pt>
              <c:pt idx="44">
                <c:v>93.85963702982066</c:v>
              </c:pt>
              <c:pt idx="45">
                <c:v>92.21603894393078</c:v>
              </c:pt>
              <c:pt idx="46">
                <c:v>91.09247958139565</c:v>
              </c:pt>
              <c:pt idx="47">
                <c:v>89.916533401957</c:v>
              </c:pt>
              <c:pt idx="48">
                <c:v>93.10768707608035</c:v>
              </c:pt>
              <c:pt idx="49">
                <c:v>92.75101250543781</c:v>
              </c:pt>
              <c:pt idx="50">
                <c:v>93.02290314872343</c:v>
              </c:pt>
              <c:pt idx="51">
                <c:v>91.5320999454687</c:v>
              </c:pt>
              <c:pt idx="52">
                <c:v>91.69416208664963</c:v>
              </c:pt>
              <c:pt idx="53">
                <c:v>94.9140366033736</c:v>
              </c:pt>
              <c:pt idx="54">
                <c:v>92.66998143484734</c:v>
              </c:pt>
              <c:pt idx="55">
                <c:v>94.67400694814626</c:v>
              </c:pt>
              <c:pt idx="56">
                <c:v>96.10867047773101</c:v>
              </c:pt>
              <c:pt idx="57">
                <c:v>95.98582186031408</c:v>
              </c:pt>
              <c:pt idx="58">
                <c:v>95.14533512245038</c:v>
              </c:pt>
              <c:pt idx="59">
                <c:v>94.22320460268735</c:v>
              </c:pt>
              <c:pt idx="60">
                <c:v>93.56408041223217</c:v>
              </c:pt>
              <c:pt idx="61">
                <c:v>93.92014227156591</c:v>
              </c:pt>
              <c:pt idx="62">
                <c:v>96.9183684723269</c:v>
              </c:pt>
              <c:pt idx="63">
                <c:v>96.54668247461844</c:v>
              </c:pt>
              <c:pt idx="64">
                <c:v>96.70139208009363</c:v>
              </c:pt>
              <c:pt idx="65">
                <c:v>96.5741778946014</c:v>
              </c:pt>
              <c:pt idx="66">
                <c:v>96.59723115759549</c:v>
              </c:pt>
              <c:pt idx="67">
                <c:v>96.3215876575434</c:v>
              </c:pt>
              <c:pt idx="68">
                <c:v>95.94492338045085</c:v>
              </c:pt>
              <c:pt idx="69">
                <c:v>96.36401791567867</c:v>
              </c:pt>
              <c:pt idx="70">
                <c:v>94.39905274831658</c:v>
              </c:pt>
              <c:pt idx="71">
                <c:v>94.2201410461433</c:v>
              </c:pt>
              <c:pt idx="72">
                <c:v>94.68281467321043</c:v>
              </c:pt>
              <c:pt idx="73">
                <c:v>96.64961797449895</c:v>
              </c:pt>
              <c:pt idx="74">
                <c:v>96.65896182195836</c:v>
              </c:pt>
              <c:pt idx="75">
                <c:v>98.41185228755768</c:v>
              </c:pt>
              <c:pt idx="76">
                <c:v>98.22543487185143</c:v>
              </c:pt>
              <c:pt idx="77">
                <c:v>97.42285964622049</c:v>
              </c:pt>
              <c:pt idx="78">
                <c:v>97.75211538579369</c:v>
              </c:pt>
              <c:pt idx="79">
                <c:v>98.40871214210001</c:v>
              </c:pt>
              <c:pt idx="80">
                <c:v>98.7373551703644</c:v>
              </c:pt>
              <c:pt idx="81">
                <c:v>98.58333486511161</c:v>
              </c:pt>
              <c:pt idx="82">
                <c:v>98.27843440006373</c:v>
              </c:pt>
              <c:pt idx="83">
                <c:v>98.18798289310025</c:v>
              </c:pt>
              <c:pt idx="84">
                <c:v>99.64217659565342</c:v>
              </c:pt>
              <c:pt idx="85">
                <c:v>100.01133515921306</c:v>
              </c:pt>
              <c:pt idx="86">
                <c:v>99.33229785122145</c:v>
              </c:pt>
              <c:pt idx="87">
                <c:v>99.72512238908394</c:v>
              </c:pt>
              <c:pt idx="88">
                <c:v>98.14371450103854</c:v>
              </c:pt>
              <c:pt idx="89">
                <c:v>98.54527017505164</c:v>
              </c:pt>
              <c:pt idx="90">
                <c:v>97.61931020960853</c:v>
              </c:pt>
              <c:pt idx="91">
                <c:v>98.61825940971393</c:v>
              </c:pt>
              <c:pt idx="92">
                <c:v>98.28027253399017</c:v>
              </c:pt>
              <c:pt idx="93">
                <c:v>98.7872911420326</c:v>
              </c:pt>
              <c:pt idx="94">
                <c:v>99.5093714194683</c:v>
              </c:pt>
              <c:pt idx="95">
                <c:v>99.46449031609777</c:v>
              </c:pt>
              <c:pt idx="96">
                <c:v>99.7812620627539</c:v>
              </c:pt>
              <c:pt idx="97">
                <c:v>98.25346641422962</c:v>
              </c:pt>
              <c:pt idx="98">
                <c:v>96.51114521870731</c:v>
              </c:pt>
              <c:pt idx="99">
                <c:v>96.69825193463598</c:v>
              </c:pt>
              <c:pt idx="100">
                <c:v>95.58013038496651</c:v>
              </c:pt>
              <c:pt idx="101">
                <c:v>95.58013038496651</c:v>
              </c:pt>
              <c:pt idx="102">
                <c:v>96.10644939923657</c:v>
              </c:pt>
              <c:pt idx="103">
                <c:v>96.45630755656858</c:v>
              </c:pt>
              <c:pt idx="104">
                <c:v>96.8560250966552</c:v>
              </c:pt>
              <c:pt idx="105">
                <c:v>96.79551985490995</c:v>
              </c:pt>
              <c:pt idx="106">
                <c:v>95.76539896696875</c:v>
              </c:pt>
              <c:pt idx="107">
                <c:v>94.99208070633361</c:v>
              </c:pt>
              <c:pt idx="108">
                <c:v>94.89734022020845</c:v>
              </c:pt>
              <c:pt idx="109">
                <c:v>96.53611320454144</c:v>
              </c:pt>
              <c:pt idx="110">
                <c:v>93.51360831816874</c:v>
              </c:pt>
              <c:pt idx="111">
                <c:v>94.05363674797346</c:v>
              </c:pt>
              <c:pt idx="112">
                <c:v>94.12593668241335</c:v>
              </c:pt>
              <c:pt idx="113">
                <c:v>92.54828165113445</c:v>
              </c:pt>
              <c:pt idx="114">
                <c:v>92.99104216066516</c:v>
              </c:pt>
              <c:pt idx="115">
                <c:v>94.26065658143852</c:v>
              </c:pt>
              <c:pt idx="116">
                <c:v>93.96755080908528</c:v>
              </c:pt>
              <c:pt idx="117">
                <c:v>93.13441660692732</c:v>
              </c:pt>
              <c:pt idx="118">
                <c:v>92.1292637048202</c:v>
              </c:pt>
              <c:pt idx="119">
                <c:v>92.38989577780637</c:v>
              </c:pt>
              <c:pt idx="120">
                <c:v>90.70187612202758</c:v>
              </c:pt>
              <c:pt idx="121">
                <c:v>90.69934868787874</c:v>
              </c:pt>
              <c:pt idx="122">
                <c:v>90.43182361266842</c:v>
              </c:pt>
              <c:pt idx="123">
                <c:v>90.46552273465312</c:v>
              </c:pt>
              <c:pt idx="124">
                <c:v>87.72049948225896</c:v>
              </c:pt>
              <c:pt idx="125">
                <c:v>86.90168740694448</c:v>
              </c:pt>
              <c:pt idx="126">
                <c:v>86.92849352670503</c:v>
              </c:pt>
              <c:pt idx="127">
                <c:v>87.17549277307012</c:v>
              </c:pt>
              <c:pt idx="128">
                <c:v>85.8983726387638</c:v>
              </c:pt>
              <c:pt idx="129">
                <c:v>86.45770147479614</c:v>
              </c:pt>
              <c:pt idx="130">
                <c:v>86.45770147479614</c:v>
              </c:pt>
              <c:pt idx="131">
                <c:v>86.02436140163839</c:v>
              </c:pt>
              <c:pt idx="132">
                <c:v>87.19042761122242</c:v>
              </c:pt>
              <c:pt idx="133">
                <c:v>85.37703190387785</c:v>
              </c:pt>
              <c:pt idx="134">
                <c:v>86.00184426103952</c:v>
              </c:pt>
              <c:pt idx="135">
                <c:v>85.01782989908646</c:v>
              </c:pt>
              <c:pt idx="136">
                <c:v>84.6704991759033</c:v>
              </c:pt>
              <c:pt idx="137">
                <c:v>83.96090289138468</c:v>
              </c:pt>
              <c:pt idx="138">
                <c:v>86.08042448639476</c:v>
              </c:pt>
              <c:pt idx="139">
                <c:v>87.66872537666428</c:v>
              </c:pt>
              <c:pt idx="140">
                <c:v>88.05098064444977</c:v>
              </c:pt>
              <c:pt idx="141">
                <c:v>87.82711124999236</c:v>
              </c:pt>
              <c:pt idx="142">
                <c:v>88.86228700623128</c:v>
              </c:pt>
              <c:pt idx="143">
                <c:v>89.0911346800728</c:v>
              </c:pt>
              <c:pt idx="144">
                <c:v>86.92290253601212</c:v>
              </c:pt>
              <c:pt idx="145">
                <c:v>87.08687940003308</c:v>
              </c:pt>
              <c:pt idx="146">
                <c:v>85.25173244122567</c:v>
              </c:pt>
              <c:pt idx="147">
                <c:v>87.29267381088053</c:v>
              </c:pt>
              <c:pt idx="148">
                <c:v>88.71822325974671</c:v>
              </c:pt>
              <c:pt idx="149">
                <c:v>87.14301907370306</c:v>
              </c:pt>
              <c:pt idx="150">
                <c:v>86.74705439038289</c:v>
              </c:pt>
              <c:pt idx="151">
                <c:v>86.42407894172503</c:v>
              </c:pt>
              <c:pt idx="152">
                <c:v>88.96392049458058</c:v>
              </c:pt>
              <c:pt idx="153">
                <c:v>89.27257381639492</c:v>
              </c:pt>
              <c:pt idx="154">
                <c:v>87.55208046124908</c:v>
              </c:pt>
              <c:pt idx="155">
                <c:v>89.87188206532728</c:v>
              </c:pt>
              <c:pt idx="156">
                <c:v>90.23973861735567</c:v>
              </c:pt>
              <c:pt idx="157">
                <c:v>89.16841289389679</c:v>
              </c:pt>
              <c:pt idx="158">
                <c:v>88.3296877010459</c:v>
              </c:pt>
              <c:pt idx="159">
                <c:v>88.9651459171982</c:v>
              </c:pt>
              <c:pt idx="160">
                <c:v>89.30190737030433</c:v>
              </c:pt>
              <c:pt idx="161">
                <c:v>87.91940089088224</c:v>
              </c:pt>
              <c:pt idx="162">
                <c:v>86.9173115453192</c:v>
              </c:pt>
              <c:pt idx="163">
                <c:v>87.44485598220687</c:v>
              </c:pt>
              <c:pt idx="164">
                <c:v>87.54273661378967</c:v>
              </c:pt>
              <c:pt idx="165">
                <c:v>89.0580482693969</c:v>
              </c:pt>
              <c:pt idx="166">
                <c:v>87.20605174959715</c:v>
              </c:pt>
              <c:pt idx="167">
                <c:v>87.40993143760456</c:v>
              </c:pt>
              <c:pt idx="168">
                <c:v>88.0964744591291</c:v>
              </c:pt>
              <c:pt idx="169">
                <c:v>89.72529088469386</c:v>
              </c:pt>
              <c:pt idx="170">
                <c:v>88.41079536054997</c:v>
              </c:pt>
              <c:pt idx="171">
                <c:v>88.41079536054997</c:v>
              </c:pt>
              <c:pt idx="172">
                <c:v>88.20683908362898</c:v>
              </c:pt>
              <c:pt idx="173">
                <c:v>88.3290749897371</c:v>
              </c:pt>
              <c:pt idx="174">
                <c:v>85.6894380824587</c:v>
              </c:pt>
              <c:pt idx="175">
                <c:v>85.94011359667665</c:v>
              </c:pt>
              <c:pt idx="176">
                <c:v>88.15950713502319</c:v>
              </c:pt>
              <c:pt idx="177">
                <c:v>86.0149409652654</c:v>
              </c:pt>
              <c:pt idx="178">
                <c:v>86.30743402630982</c:v>
              </c:pt>
              <c:pt idx="179">
                <c:v>87.56954273355024</c:v>
              </c:pt>
              <c:pt idx="180">
                <c:v>87.47978052680918</c:v>
              </c:pt>
              <c:pt idx="181">
                <c:v>83.61602301343677</c:v>
              </c:pt>
              <c:pt idx="182">
                <c:v>84.6998327298127</c:v>
              </c:pt>
              <c:pt idx="183">
                <c:v>81.25823330821217</c:v>
              </c:pt>
              <c:pt idx="184">
                <c:v>84.39860853261769</c:v>
              </c:pt>
              <c:pt idx="185">
                <c:v>87.22282472167589</c:v>
              </c:pt>
              <c:pt idx="186">
                <c:v>84.36797296717707</c:v>
              </c:pt>
              <c:pt idx="187">
                <c:v>83.13090883468436</c:v>
              </c:pt>
              <c:pt idx="188">
                <c:v>82.9088009852398</c:v>
              </c:pt>
              <c:pt idx="189">
                <c:v>84.41676010514126</c:v>
              </c:pt>
              <c:pt idx="190">
                <c:v>85.34402208211557</c:v>
              </c:pt>
              <c:pt idx="191">
                <c:v>79.38785544914803</c:v>
              </c:pt>
              <c:pt idx="192">
                <c:v>83.10402612601021</c:v>
              </c:pt>
              <c:pt idx="193">
                <c:v>82.95398844426471</c:v>
              </c:pt>
              <c:pt idx="194">
                <c:v>80.28700929483055</c:v>
              </c:pt>
              <c:pt idx="195">
                <c:v>79.0809636723465</c:v>
              </c:pt>
              <c:pt idx="196">
                <c:v>76.24809293605132</c:v>
              </c:pt>
              <c:pt idx="197">
                <c:v>72.35438915746069</c:v>
              </c:pt>
              <c:pt idx="198">
                <c:v>70.90678210147725</c:v>
              </c:pt>
              <c:pt idx="199">
                <c:v>65.70708416815249</c:v>
              </c:pt>
              <c:pt idx="200">
                <c:v>64.7267460740523</c:v>
              </c:pt>
              <c:pt idx="201">
                <c:v>71.89868512153129</c:v>
              </c:pt>
              <c:pt idx="202">
                <c:v>71.311860865516</c:v>
              </c:pt>
              <c:pt idx="203">
                <c:v>65.69728078721148</c:v>
              </c:pt>
              <c:pt idx="204">
                <c:v>68.77117683461084</c:v>
              </c:pt>
              <c:pt idx="205">
                <c:v>67.79819127621639</c:v>
              </c:pt>
              <c:pt idx="206">
                <c:v>70.96292177514721</c:v>
              </c:pt>
              <c:pt idx="207">
                <c:v>69.18782052460342</c:v>
              </c:pt>
              <c:pt idx="208">
                <c:v>65.24770386437022</c:v>
              </c:pt>
              <c:pt idx="209">
                <c:v>66.56533953397178</c:v>
              </c:pt>
              <c:pt idx="210">
                <c:v>64.17346776219449</c:v>
              </c:pt>
              <c:pt idx="211">
                <c:v>62.61733421563762</c:v>
              </c:pt>
              <c:pt idx="212">
                <c:v>69.42876924679399</c:v>
              </c:pt>
              <c:pt idx="213">
                <c:v>68.86078586352468</c:v>
              </c:pt>
              <c:pt idx="214">
                <c:v>70.31390732128745</c:v>
              </c:pt>
              <c:pt idx="215">
                <c:v>71.41923852238541</c:v>
              </c:pt>
              <c:pt idx="216">
                <c:v>71.37956546513979</c:v>
              </c:pt>
              <c:pt idx="217">
                <c:v>73.71897383110002</c:v>
              </c:pt>
              <c:pt idx="218">
                <c:v>69.9966760411497</c:v>
              </c:pt>
              <c:pt idx="219">
                <c:v>66.6001109007469</c:v>
              </c:pt>
              <c:pt idx="220">
                <c:v>68.49966913589324</c:v>
              </c:pt>
              <c:pt idx="221">
                <c:v>67.9385021659345</c:v>
              </c:pt>
              <c:pt idx="222">
                <c:v>66.5860951295578</c:v>
              </c:pt>
              <c:pt idx="223">
                <c:v>63.43599311312489</c:v>
              </c:pt>
              <c:pt idx="224">
                <c:v>67.66821988983452</c:v>
              </c:pt>
              <c:pt idx="225">
                <c:v>65.07997414358276</c:v>
              </c:pt>
              <c:pt idx="226">
                <c:v>63.36645037957466</c:v>
              </c:pt>
              <c:pt idx="227">
                <c:v>64.52424498648972</c:v>
              </c:pt>
              <c:pt idx="228">
                <c:v>61.25029869676305</c:v>
              </c:pt>
              <c:pt idx="229">
                <c:v>57.84216863040641</c:v>
              </c:pt>
              <c:pt idx="230">
                <c:v>61.6266566182012</c:v>
              </c:pt>
              <c:pt idx="231">
                <c:v>64.66700672144306</c:v>
              </c:pt>
              <c:pt idx="232">
                <c:v>64.94333952171755</c:v>
              </c:pt>
              <c:pt idx="233">
                <c:v>66.83615793246696</c:v>
              </c:pt>
              <c:pt idx="234">
                <c:v>66.83615793246696</c:v>
              </c:pt>
              <c:pt idx="235">
                <c:v>67.62065817448793</c:v>
              </c:pt>
              <c:pt idx="236">
                <c:v>62.412994994148605</c:v>
              </c:pt>
              <c:pt idx="237">
                <c:v>64.48089566139123</c:v>
              </c:pt>
              <c:pt idx="238">
                <c:v>65.80282031015447</c:v>
              </c:pt>
              <c:pt idx="239">
                <c:v>64.15271216660847</c:v>
              </c:pt>
              <c:pt idx="240">
                <c:v>66.13774362933417</c:v>
              </c:pt>
              <c:pt idx="241">
                <c:v>68.42591401209492</c:v>
              </c:pt>
              <c:pt idx="242">
                <c:v>66.56595224528058</c:v>
              </c:pt>
              <c:pt idx="243">
                <c:v>67.10276394071406</c:v>
              </c:pt>
              <c:pt idx="244">
                <c:v>65.59909379997427</c:v>
              </c:pt>
              <c:pt idx="245">
                <c:v>66.09378159292687</c:v>
              </c:pt>
              <c:pt idx="246">
                <c:v>65.59480482081258</c:v>
              </c:pt>
              <c:pt idx="247">
                <c:v>68.34901874283894</c:v>
              </c:pt>
              <c:pt idx="248">
                <c:v>67.58466138509519</c:v>
              </c:pt>
              <c:pt idx="249">
                <c:v>65.90468356524457</c:v>
              </c:pt>
              <c:pt idx="250">
                <c:v>65.70647145684369</c:v>
              </c:pt>
              <c:pt idx="251">
                <c:v>65.25199284353192</c:v>
              </c:pt>
              <c:pt idx="252">
                <c:v>64.48395921793528</c:v>
              </c:pt>
              <c:pt idx="253">
                <c:v>64.85916830566941</c:v>
              </c:pt>
              <c:pt idx="254">
                <c:v>65.21967232199204</c:v>
              </c:pt>
              <c:pt idx="255">
                <c:v>64.97749817718386</c:v>
              </c:pt>
            </c:numLit>
          </c:val>
          <c:smooth val="0"/>
        </c:ser>
        <c:ser>
          <c:idx val="8"/>
          <c:order val="5"/>
          <c:tx>
            <c:v>FTSE 100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97.97975121153193</c:v>
              </c:pt>
              <c:pt idx="2">
                <c:v>97.7822020557459</c:v>
              </c:pt>
              <c:pt idx="3">
                <c:v>98.1032194338982</c:v>
              </c:pt>
              <c:pt idx="4">
                <c:v>96.80988980461154</c:v>
              </c:pt>
              <c:pt idx="5">
                <c:v>96.03821341482237</c:v>
              </c:pt>
              <c:pt idx="6">
                <c:v>95.71873938944965</c:v>
              </c:pt>
              <c:pt idx="7">
                <c:v>95.93017872025187</c:v>
              </c:pt>
              <c:pt idx="8">
                <c:v>92.99626508627344</c:v>
              </c:pt>
              <c:pt idx="9">
                <c:v>91.71991233756212</c:v>
              </c:pt>
              <c:pt idx="10">
                <c:v>91.09485446183288</c:v>
              </c:pt>
              <c:pt idx="11">
                <c:v>91.08405099237584</c:v>
              </c:pt>
              <c:pt idx="12">
                <c:v>86.09130475043986</c:v>
              </c:pt>
              <c:pt idx="13">
                <c:v>88.58999290057722</c:v>
              </c:pt>
              <c:pt idx="14">
                <c:v>86.57128746488874</c:v>
              </c:pt>
              <c:pt idx="15">
                <c:v>90.68432262246505</c:v>
              </c:pt>
              <c:pt idx="16">
                <c:v>90.57937463345372</c:v>
              </c:pt>
              <c:pt idx="17">
                <c:v>89.34314905701144</c:v>
              </c:pt>
              <c:pt idx="18">
                <c:v>90.8293977837454</c:v>
              </c:pt>
              <c:pt idx="19">
                <c:v>90.09013180232739</c:v>
              </c:pt>
              <c:pt idx="20">
                <c:v>90.74605673364819</c:v>
              </c:pt>
              <c:pt idx="21">
                <c:v>93.05182578633824</c:v>
              </c:pt>
              <c:pt idx="22">
                <c:v>93.00552520295089</c:v>
              </c:pt>
              <c:pt idx="23">
                <c:v>90.56394110565795</c:v>
              </c:pt>
              <c:pt idx="24">
                <c:v>90.67814921134672</c:v>
              </c:pt>
              <c:pt idx="25">
                <c:v>88.34305645584469</c:v>
              </c:pt>
              <c:pt idx="26">
                <c:v>89.26752477081212</c:v>
              </c:pt>
              <c:pt idx="27">
                <c:v>88.08994659999382</c:v>
              </c:pt>
              <c:pt idx="28">
                <c:v>91.21214927308084</c:v>
              </c:pt>
              <c:pt idx="29">
                <c:v>90.75068679198692</c:v>
              </c:pt>
              <c:pt idx="30">
                <c:v>90.73833996975029</c:v>
              </c:pt>
              <c:pt idx="31">
                <c:v>89.32308547087693</c:v>
              </c:pt>
              <c:pt idx="32">
                <c:v>91.77701639040653</c:v>
              </c:pt>
              <c:pt idx="33">
                <c:v>92.09031700466093</c:v>
              </c:pt>
              <c:pt idx="34">
                <c:v>90.95903941723</c:v>
              </c:pt>
              <c:pt idx="35">
                <c:v>91.55477359014725</c:v>
              </c:pt>
              <c:pt idx="36">
                <c:v>90.8803284254715</c:v>
              </c:pt>
              <c:pt idx="37">
                <c:v>92.59345001080348</c:v>
              </c:pt>
              <c:pt idx="38">
                <c:v>93.95005710405285</c:v>
              </c:pt>
              <c:pt idx="39">
                <c:v>93.7818316510788</c:v>
              </c:pt>
              <c:pt idx="40">
                <c:v>92.071796771306</c:v>
              </c:pt>
              <c:pt idx="41">
                <c:v>90.8155076087292</c:v>
              </c:pt>
              <c:pt idx="42">
                <c:v>89.80152483254624</c:v>
              </c:pt>
              <c:pt idx="43">
                <c:v>89.01595826774084</c:v>
              </c:pt>
              <c:pt idx="44">
                <c:v>90.34015495261907</c:v>
              </c:pt>
              <c:pt idx="45">
                <c:v>88.99589468160633</c:v>
              </c:pt>
              <c:pt idx="46">
                <c:v>87.96956508318672</c:v>
              </c:pt>
              <c:pt idx="47">
                <c:v>86.87687131524525</c:v>
              </c:pt>
              <c:pt idx="48">
                <c:v>87.82294656912677</c:v>
              </c:pt>
              <c:pt idx="49">
                <c:v>89.15022995956416</c:v>
              </c:pt>
              <c:pt idx="50">
                <c:v>87.85381362471834</c:v>
              </c:pt>
              <c:pt idx="51">
                <c:v>86.91699848751428</c:v>
              </c:pt>
              <c:pt idx="52">
                <c:v>83.5632928974905</c:v>
              </c:pt>
              <c:pt idx="53">
                <c:v>86.51727011760349</c:v>
              </c:pt>
              <c:pt idx="54">
                <c:v>85.58817174429733</c:v>
              </c:pt>
              <c:pt idx="55">
                <c:v>84.81032194338982</c:v>
              </c:pt>
              <c:pt idx="56">
                <c:v>84.81032194338982</c:v>
              </c:pt>
              <c:pt idx="57">
                <c:v>87.80288298299226</c:v>
              </c:pt>
              <c:pt idx="58">
                <c:v>87.35994073525326</c:v>
              </c:pt>
              <c:pt idx="59">
                <c:v>88.24119517239251</c:v>
              </c:pt>
              <c:pt idx="60">
                <c:v>87.86153038861623</c:v>
              </c:pt>
              <c:pt idx="61">
                <c:v>88.00351884433745</c:v>
              </c:pt>
              <c:pt idx="62">
                <c:v>90.32626477760287</c:v>
              </c:pt>
              <c:pt idx="63">
                <c:v>91.30320708707596</c:v>
              </c:pt>
              <c:pt idx="64">
                <c:v>90.9235423032997</c:v>
              </c:pt>
              <c:pt idx="65">
                <c:v>91.78473315430442</c:v>
              </c:pt>
              <c:pt idx="66">
                <c:v>92.82958298607896</c:v>
              </c:pt>
              <c:pt idx="67">
                <c:v>92.44991820230268</c:v>
              </c:pt>
              <c:pt idx="68">
                <c:v>92.35268697718925</c:v>
              </c:pt>
              <c:pt idx="69">
                <c:v>92.06253665462853</c:v>
              </c:pt>
              <c:pt idx="70">
                <c:v>90.98836312004198</c:v>
              </c:pt>
              <c:pt idx="71">
                <c:v>90.00216069389143</c:v>
              </c:pt>
              <c:pt idx="72">
                <c:v>91.16430533691391</c:v>
              </c:pt>
              <c:pt idx="73">
                <c:v>93.31419575886657</c:v>
              </c:pt>
              <c:pt idx="74">
                <c:v>92.29866962990401</c:v>
              </c:pt>
              <c:pt idx="75">
                <c:v>93.47316109516314</c:v>
              </c:pt>
              <c:pt idx="76">
                <c:v>93.4191437478779</c:v>
              </c:pt>
              <c:pt idx="77">
                <c:v>93.13671018921505</c:v>
              </c:pt>
              <c:pt idx="78">
                <c:v>93.89140969842887</c:v>
              </c:pt>
              <c:pt idx="79">
                <c:v>93.38364663394759</c:v>
              </c:pt>
              <c:pt idx="80">
                <c:v>94.01179121523597</c:v>
              </c:pt>
              <c:pt idx="81">
                <c:v>93.9963576874402</c:v>
              </c:pt>
              <c:pt idx="82">
                <c:v>93.9809241596444</c:v>
              </c:pt>
              <c:pt idx="83">
                <c:v>93.94851375127328</c:v>
              </c:pt>
              <c:pt idx="84">
                <c:v>93.94851375127328</c:v>
              </c:pt>
              <c:pt idx="85">
                <c:v>95.92709201469273</c:v>
              </c:pt>
              <c:pt idx="86">
                <c:v>95.92709201469273</c:v>
              </c:pt>
              <c:pt idx="87">
                <c:v>95.92246195635398</c:v>
              </c:pt>
              <c:pt idx="88">
                <c:v>96.62931752940086</c:v>
              </c:pt>
              <c:pt idx="89">
                <c:v>96.78056610179956</c:v>
              </c:pt>
              <c:pt idx="90">
                <c:v>95.76040991449825</c:v>
              </c:pt>
              <c:pt idx="91">
                <c:v>96.00580300645123</c:v>
              </c:pt>
              <c:pt idx="92">
                <c:v>95.8715313146279</c:v>
              </c:pt>
              <c:pt idx="93">
                <c:v>95.93480877859062</c:v>
              </c:pt>
              <c:pt idx="94">
                <c:v>96.48732907367967</c:v>
              </c:pt>
              <c:pt idx="95">
                <c:v>97.29758928295831</c:v>
              </c:pt>
              <c:pt idx="96">
                <c:v>98.41188998981387</c:v>
              </c:pt>
              <c:pt idx="97">
                <c:v>95.5582307003735</c:v>
              </c:pt>
              <c:pt idx="98">
                <c:v>95.65854863104609</c:v>
              </c:pt>
              <c:pt idx="99">
                <c:v>95.40389542241566</c:v>
              </c:pt>
              <c:pt idx="100">
                <c:v>93.94851375127328</c:v>
              </c:pt>
              <c:pt idx="101">
                <c:v>93.94851375127328</c:v>
              </c:pt>
              <c:pt idx="102">
                <c:v>93.5040281507547</c:v>
              </c:pt>
              <c:pt idx="103">
                <c:v>93.67534030928792</c:v>
              </c:pt>
              <c:pt idx="104">
                <c:v>93.65219001759422</c:v>
              </c:pt>
              <c:pt idx="105">
                <c:v>93.42686051177579</c:v>
              </c:pt>
              <c:pt idx="106">
                <c:v>92.71846158594933</c:v>
              </c:pt>
              <c:pt idx="107">
                <c:v>93.49168132851807</c:v>
              </c:pt>
              <c:pt idx="108">
                <c:v>92.13970429360744</c:v>
              </c:pt>
              <c:pt idx="109">
                <c:v>92.52862919406118</c:v>
              </c:pt>
              <c:pt idx="110">
                <c:v>91.16276198413435</c:v>
              </c:pt>
              <c:pt idx="111">
                <c:v>90.71210297249746</c:v>
              </c:pt>
              <c:pt idx="112">
                <c:v>89.93579652436955</c:v>
              </c:pt>
              <c:pt idx="113">
                <c:v>88.33070963360807</c:v>
              </c:pt>
              <c:pt idx="114">
                <c:v>89.36784270148472</c:v>
              </c:pt>
              <c:pt idx="115">
                <c:v>89.55767509337285</c:v>
              </c:pt>
              <c:pt idx="116">
                <c:v>89.43112016544742</c:v>
              </c:pt>
              <c:pt idx="117">
                <c:v>90.46979658610364</c:v>
              </c:pt>
              <c:pt idx="118">
                <c:v>88.84927616754638</c:v>
              </c:pt>
              <c:pt idx="119">
                <c:v>88.10075006945087</c:v>
              </c:pt>
              <c:pt idx="120">
                <c:v>86.74877303454024</c:v>
              </c:pt>
              <c:pt idx="121">
                <c:v>87.4648887242646</c:v>
              </c:pt>
              <c:pt idx="122">
                <c:v>86.96329907090163</c:v>
              </c:pt>
              <c:pt idx="123">
                <c:v>87.44791184368924</c:v>
              </c:pt>
              <c:pt idx="124">
                <c:v>85.16529308269284</c:v>
              </c:pt>
              <c:pt idx="125">
                <c:v>85.3458653579035</c:v>
              </c:pt>
              <c:pt idx="126">
                <c:v>86.82748402629873</c:v>
              </c:pt>
              <c:pt idx="127">
                <c:v>84.57418896811433</c:v>
              </c:pt>
              <c:pt idx="128">
                <c:v>83.74695187826035</c:v>
              </c:pt>
              <c:pt idx="129">
                <c:v>84.52325832638824</c:v>
              </c:pt>
              <c:pt idx="130">
                <c:v>83.53859925301727</c:v>
              </c:pt>
              <c:pt idx="131">
                <c:v>85.08040867981603</c:v>
              </c:pt>
              <c:pt idx="132">
                <c:v>83.96610797296047</c:v>
              </c:pt>
              <c:pt idx="133">
                <c:v>85.34123529956479</c:v>
              </c:pt>
              <c:pt idx="134">
                <c:v>83.44599808624255</c:v>
              </c:pt>
              <c:pt idx="135">
                <c:v>81.20504985029478</c:v>
              </c:pt>
              <c:pt idx="136">
                <c:v>81.80387072877117</c:v>
              </c:pt>
              <c:pt idx="137">
                <c:v>79.820662407013</c:v>
              </c:pt>
              <c:pt idx="138">
                <c:v>79.49192826496282</c:v>
              </c:pt>
              <c:pt idx="139">
                <c:v>81.58625798685064</c:v>
              </c:pt>
              <c:pt idx="140">
                <c:v>82.97681884125073</c:v>
              </c:pt>
              <c:pt idx="141">
                <c:v>83.4074142667531</c:v>
              </c:pt>
              <c:pt idx="142">
                <c:v>82.78698644936262</c:v>
              </c:pt>
              <c:pt idx="143">
                <c:v>84.11118313424082</c:v>
              </c:pt>
              <c:pt idx="144">
                <c:v>82.7592060993302</c:v>
              </c:pt>
              <c:pt idx="145">
                <c:v>82.60950087971109</c:v>
              </c:pt>
              <c:pt idx="146">
                <c:v>81.99215976787976</c:v>
              </c:pt>
              <c:pt idx="147">
                <c:v>82.09402105133191</c:v>
              </c:pt>
              <c:pt idx="148">
                <c:v>83.66052412260395</c:v>
              </c:pt>
              <c:pt idx="149">
                <c:v>83.52470907800105</c:v>
              </c:pt>
              <c:pt idx="150">
                <c:v>82.64191128808224</c:v>
              </c:pt>
              <c:pt idx="151">
                <c:v>82.1094545791277</c:v>
              </c:pt>
              <c:pt idx="152">
                <c:v>84.18217736210143</c:v>
              </c:pt>
              <c:pt idx="153">
                <c:v>84.6698768404482</c:v>
              </c:pt>
              <c:pt idx="154">
                <c:v>84.53714850140446</c:v>
              </c:pt>
              <c:pt idx="155">
                <c:v>84.71772077661512</c:v>
              </c:pt>
              <c:pt idx="156">
                <c:v>85.52952433867334</c:v>
              </c:pt>
              <c:pt idx="157">
                <c:v>85.41685958576412</c:v>
              </c:pt>
              <c:pt idx="158">
                <c:v>84.09111954810632</c:v>
              </c:pt>
              <c:pt idx="159">
                <c:v>84.84427570454054</c:v>
              </c:pt>
              <c:pt idx="160">
                <c:v>84.18680742044018</c:v>
              </c:pt>
              <c:pt idx="161">
                <c:v>84.11581319257955</c:v>
              </c:pt>
              <c:pt idx="162">
                <c:v>82.11254128468686</c:v>
              </c:pt>
              <c:pt idx="163">
                <c:v>82.90582461339014</c:v>
              </c:pt>
              <c:pt idx="164">
                <c:v>82.88113096891688</c:v>
              </c:pt>
              <c:pt idx="165">
                <c:v>84.97083063246598</c:v>
              </c:pt>
              <c:pt idx="166">
                <c:v>84.97083063246598</c:v>
              </c:pt>
              <c:pt idx="167">
                <c:v>84.43220051239312</c:v>
              </c:pt>
              <c:pt idx="168">
                <c:v>85.31808500787112</c:v>
              </c:pt>
              <c:pt idx="169">
                <c:v>86.44627588974288</c:v>
              </c:pt>
              <c:pt idx="170">
                <c:v>86.99262277371362</c:v>
              </c:pt>
              <c:pt idx="171">
                <c:v>86.47096953421614</c:v>
              </c:pt>
              <c:pt idx="172">
                <c:v>86.74722968176066</c:v>
              </c:pt>
              <c:pt idx="173">
                <c:v>84.87977281847084</c:v>
              </c:pt>
              <c:pt idx="174">
                <c:v>82.75611939377104</c:v>
              </c:pt>
              <c:pt idx="175">
                <c:v>80.88248911936292</c:v>
              </c:pt>
              <c:pt idx="176">
                <c:v>84.05562243417602</c:v>
              </c:pt>
              <c:pt idx="177">
                <c:v>83.58181313084546</c:v>
              </c:pt>
              <c:pt idx="178">
                <c:v>82.81939685773374</c:v>
              </c:pt>
              <c:pt idx="179">
                <c:v>82.08167422909528</c:v>
              </c:pt>
              <c:pt idx="180">
                <c:v>83.5987900114208</c:v>
              </c:pt>
              <c:pt idx="181">
                <c:v>80.3191653548168</c:v>
              </c:pt>
              <c:pt idx="182">
                <c:v>77.56273729048986</c:v>
              </c:pt>
              <c:pt idx="183">
                <c:v>75.81566194400716</c:v>
              </c:pt>
              <c:pt idx="184">
                <c:v>75.31561564342378</c:v>
              </c:pt>
              <c:pt idx="185">
                <c:v>81.97209618174523</c:v>
              </c:pt>
              <c:pt idx="186">
                <c:v>80.81396425594963</c:v>
              </c:pt>
              <c:pt idx="187">
                <c:v>79.26845078247986</c:v>
              </c:pt>
              <c:pt idx="188">
                <c:v>78.64262123036083</c:v>
              </c:pt>
              <c:pt idx="189">
                <c:v>80.20835262524308</c:v>
              </c:pt>
              <c:pt idx="190">
                <c:v>78.53304318301078</c:v>
              </c:pt>
              <c:pt idx="191">
                <c:v>74.37062073648796</c:v>
              </c:pt>
              <c:pt idx="192">
                <c:v>75.66209834243912</c:v>
              </c:pt>
              <c:pt idx="193">
                <c:v>76.54397012069019</c:v>
              </c:pt>
              <c:pt idx="194">
                <c:v>75.16652776491651</c:v>
              </c:pt>
              <c:pt idx="195">
                <c:v>76.86282680495108</c:v>
              </c:pt>
              <c:pt idx="196">
                <c:v>70.82739142513196</c:v>
              </c:pt>
              <c:pt idx="197">
                <c:v>71.07479087569838</c:v>
              </c:pt>
              <c:pt idx="198">
                <c:v>67.39343149057011</c:v>
              </c:pt>
              <c:pt idx="199">
                <c:v>66.57715220545113</c:v>
              </c:pt>
              <c:pt idx="200">
                <c:v>60.68555730468871</c:v>
              </c:pt>
              <c:pt idx="201">
                <c:v>65.69898447387104</c:v>
              </c:pt>
              <c:pt idx="202">
                <c:v>67.81816217551008</c:v>
              </c:pt>
              <c:pt idx="203">
                <c:v>62.96246566040066</c:v>
              </c:pt>
              <c:pt idx="204">
                <c:v>59.59486989536068</c:v>
              </c:pt>
              <c:pt idx="205">
                <c:v>62.70657776954657</c:v>
              </c:pt>
              <c:pt idx="206">
                <c:v>66.09670648516838</c:v>
              </c:pt>
              <c:pt idx="207">
                <c:v>65.2796555236596</c:v>
              </c:pt>
              <c:pt idx="208">
                <c:v>62.36518813470383</c:v>
              </c:pt>
              <c:pt idx="209">
                <c:v>63.08963792943791</c:v>
              </c:pt>
              <c:pt idx="210">
                <c:v>59.933944501034055</c:v>
              </c:pt>
              <c:pt idx="211">
                <c:v>59.45905485075779</c:v>
              </c:pt>
              <c:pt idx="212">
                <c:v>60.59789486680865</c:v>
              </c:pt>
              <c:pt idx="213">
                <c:v>65.47735901472359</c:v>
              </c:pt>
              <c:pt idx="214">
                <c:v>66.23529956477452</c:v>
              </c:pt>
              <c:pt idx="215">
                <c:v>67.55779856159522</c:v>
              </c:pt>
              <c:pt idx="216">
                <c:v>68.57548538444918</c:v>
              </c:pt>
              <c:pt idx="217">
                <c:v>71.60385220853783</c:v>
              </c:pt>
              <c:pt idx="218">
                <c:v>69.92514739019045</c:v>
              </c:pt>
              <c:pt idx="219">
                <c:v>65.93835848998364</c:v>
              </c:pt>
              <c:pt idx="220">
                <c:v>67.3667314874834</c:v>
              </c:pt>
              <c:pt idx="221">
                <c:v>67.96802173040714</c:v>
              </c:pt>
              <c:pt idx="222">
                <c:v>65.54140815507608</c:v>
              </c:pt>
              <c:pt idx="223">
                <c:v>64.54332191252277</c:v>
              </c:pt>
              <c:pt idx="224">
                <c:v>64.34561842145878</c:v>
              </c:pt>
              <c:pt idx="225">
                <c:v>65.32966015371795</c:v>
              </c:pt>
              <c:pt idx="226">
                <c:v>63.773806216625</c:v>
              </c:pt>
              <c:pt idx="227">
                <c:v>64.9527734049449</c:v>
              </c:pt>
              <c:pt idx="228">
                <c:v>61.821773621014295</c:v>
              </c:pt>
              <c:pt idx="229">
                <c:v>59.80476587338334</c:v>
              </c:pt>
              <c:pt idx="230">
                <c:v>58.35355125474582</c:v>
              </c:pt>
              <c:pt idx="231">
                <c:v>64.0948235947773</c:v>
              </c:pt>
              <c:pt idx="232">
                <c:v>64.37710281816219</c:v>
              </c:pt>
              <c:pt idx="233">
                <c:v>64.09065654227243</c:v>
              </c:pt>
              <c:pt idx="234">
                <c:v>65.2236318177609</c:v>
              </c:pt>
              <c:pt idx="235">
                <c:v>66.17912152359787</c:v>
              </c:pt>
              <c:pt idx="236">
                <c:v>62.744852918480106</c:v>
              </c:pt>
              <c:pt idx="237">
                <c:v>63.63027440812421</c:v>
              </c:pt>
              <c:pt idx="238">
                <c:v>64.35719356730561</c:v>
              </c:pt>
              <c:pt idx="239">
                <c:v>64.2591906658024</c:v>
              </c:pt>
              <c:pt idx="240">
                <c:v>62.49606445041208</c:v>
              </c:pt>
              <c:pt idx="241">
                <c:v>66.36509553353707</c:v>
              </c:pt>
              <c:pt idx="242">
                <c:v>67.6182979905547</c:v>
              </c:pt>
              <c:pt idx="243">
                <c:v>67.40253727196963</c:v>
              </c:pt>
              <c:pt idx="244">
                <c:v>67.73296910207735</c:v>
              </c:pt>
              <c:pt idx="245">
                <c:v>66.06090070068217</c:v>
              </c:pt>
              <c:pt idx="246">
                <c:v>66.01784115813194</c:v>
              </c:pt>
              <c:pt idx="247">
                <c:v>66.50430595425503</c:v>
              </c:pt>
              <c:pt idx="248">
                <c:v>66.73750655924931</c:v>
              </c:pt>
              <c:pt idx="249">
                <c:v>66.83736148408804</c:v>
              </c:pt>
              <c:pt idx="250">
                <c:v>66.16245331357842</c:v>
              </c:pt>
              <c:pt idx="251">
                <c:v>65.57952896873167</c:v>
              </c:pt>
              <c:pt idx="252">
                <c:v>65.68478562829891</c:v>
              </c:pt>
              <c:pt idx="253">
                <c:v>65.07685896842301</c:v>
              </c:pt>
              <c:pt idx="254">
                <c:v>64.4689323085471</c:v>
              </c:pt>
              <c:pt idx="255">
                <c:v>66.66280828471773</c:v>
              </c:pt>
            </c:numLit>
          </c:val>
          <c:smooth val="0"/>
        </c:ser>
        <c:axId val="45338955"/>
        <c:axId val="5397412"/>
      </c:lineChart>
      <c:catAx>
        <c:axId val="45338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397412"/>
        <c:crossesAt val="100"/>
        <c:auto val="1"/>
        <c:lblOffset val="100"/>
        <c:tickLblSkip val="1"/>
        <c:noMultiLvlLbl val="0"/>
      </c:catAx>
      <c:valAx>
        <c:axId val="5397412"/>
        <c:scaling>
          <c:orientation val="minMax"/>
          <c:max val="100"/>
          <c:min val="40"/>
        </c:scaling>
        <c:axPos val="l"/>
        <c:delete val="0"/>
        <c:numFmt formatCode="#,##0" sourceLinked="0"/>
        <c:majorTickMark val="out"/>
        <c:minorTickMark val="none"/>
        <c:tickLblPos val="nextTo"/>
        <c:crossAx val="45338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6"/>
          <c:w val="0.89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9735"/>
          <c:h val="0.7935"/>
        </c:manualLayout>
      </c:layout>
      <c:lineChart>
        <c:grouping val="standard"/>
        <c:varyColors val="0"/>
        <c:ser>
          <c:idx val="2"/>
          <c:order val="0"/>
          <c:tx>
            <c:v>PX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98.18688981868898</c:v>
              </c:pt>
              <c:pt idx="2">
                <c:v>96.2510460251046</c:v>
              </c:pt>
              <c:pt idx="3">
                <c:v>96.8089260808926</c:v>
              </c:pt>
              <c:pt idx="4">
                <c:v>94.22036262203626</c:v>
              </c:pt>
              <c:pt idx="5">
                <c:v>91.83263598326359</c:v>
              </c:pt>
              <c:pt idx="6">
                <c:v>92.45746164574616</c:v>
              </c:pt>
              <c:pt idx="7">
                <c:v>92.13389121338912</c:v>
              </c:pt>
              <c:pt idx="8">
                <c:v>90.38772663877268</c:v>
              </c:pt>
              <c:pt idx="9">
                <c:v>87.59274755927476</c:v>
              </c:pt>
              <c:pt idx="10">
                <c:v>87.11297071129707</c:v>
              </c:pt>
              <c:pt idx="11">
                <c:v>87.12412831241284</c:v>
              </c:pt>
              <c:pt idx="12">
                <c:v>83.10181311018131</c:v>
              </c:pt>
              <c:pt idx="13">
                <c:v>81.65690376569039</c:v>
              </c:pt>
              <c:pt idx="14">
                <c:v>78.38772663877266</c:v>
              </c:pt>
              <c:pt idx="15">
                <c:v>84.98744769874477</c:v>
              </c:pt>
              <c:pt idx="16">
                <c:v>85.72942817294282</c:v>
              </c:pt>
              <c:pt idx="17">
                <c:v>82.97907949790796</c:v>
              </c:pt>
              <c:pt idx="18">
                <c:v>83.73779637377964</c:v>
              </c:pt>
              <c:pt idx="19">
                <c:v>84.86471408647141</c:v>
              </c:pt>
              <c:pt idx="20">
                <c:v>83.6596931659693</c:v>
              </c:pt>
              <c:pt idx="21">
                <c:v>85.9860529986053</c:v>
              </c:pt>
              <c:pt idx="22">
                <c:v>87.41980474198047</c:v>
              </c:pt>
              <c:pt idx="23">
                <c:v>86.14225941422595</c:v>
              </c:pt>
              <c:pt idx="24">
                <c:v>85.49511854951184</c:v>
              </c:pt>
              <c:pt idx="25">
                <c:v>83.73779637377964</c:v>
              </c:pt>
              <c:pt idx="26">
                <c:v>83.38075313807532</c:v>
              </c:pt>
              <c:pt idx="27">
                <c:v>83.30264993026499</c:v>
              </c:pt>
              <c:pt idx="28">
                <c:v>85.02092050209204</c:v>
              </c:pt>
              <c:pt idx="29">
                <c:v>87.581589958159</c:v>
              </c:pt>
              <c:pt idx="30">
                <c:v>87.71548117154812</c:v>
              </c:pt>
              <c:pt idx="31">
                <c:v>86.00836820083683</c:v>
              </c:pt>
              <c:pt idx="32">
                <c:v>87.50348675034869</c:v>
              </c:pt>
              <c:pt idx="33">
                <c:v>88.0502092050209</c:v>
              </c:pt>
              <c:pt idx="34">
                <c:v>87.5760111576011</c:v>
              </c:pt>
              <c:pt idx="35">
                <c:v>87.25244072524407</c:v>
              </c:pt>
              <c:pt idx="36">
                <c:v>85.78521617852162</c:v>
              </c:pt>
              <c:pt idx="37">
                <c:v>87.37517433751744</c:v>
              </c:pt>
              <c:pt idx="38">
                <c:v>88.04463040446305</c:v>
              </c:pt>
              <c:pt idx="39">
                <c:v>87.45327754532775</c:v>
              </c:pt>
              <c:pt idx="40">
                <c:v>87.5760111576011</c:v>
              </c:pt>
              <c:pt idx="41">
                <c:v>87.36401673640167</c:v>
              </c:pt>
              <c:pt idx="42">
                <c:v>84.94839609483961</c:v>
              </c:pt>
              <c:pt idx="43">
                <c:v>82.8786610878661</c:v>
              </c:pt>
              <c:pt idx="44">
                <c:v>84.32357043235704</c:v>
              </c:pt>
              <c:pt idx="45">
                <c:v>83.47559274755926</c:v>
              </c:pt>
              <c:pt idx="46">
                <c:v>81.89121338912135</c:v>
              </c:pt>
              <c:pt idx="47">
                <c:v>81.50069735006974</c:v>
              </c:pt>
              <c:pt idx="48">
                <c:v>84.18410041841004</c:v>
              </c:pt>
              <c:pt idx="49">
                <c:v>84.97629009762902</c:v>
              </c:pt>
              <c:pt idx="50">
                <c:v>83.41980474198047</c:v>
              </c:pt>
              <c:pt idx="51">
                <c:v>84.01673640167364</c:v>
              </c:pt>
              <c:pt idx="52">
                <c:v>81.92468619246863</c:v>
              </c:pt>
              <c:pt idx="53">
                <c:v>83.92747559274757</c:v>
              </c:pt>
              <c:pt idx="54">
                <c:v>84.82008368200837</c:v>
              </c:pt>
              <c:pt idx="55">
                <c:v>83.50348675034867</c:v>
              </c:pt>
              <c:pt idx="56">
                <c:v>84.62482566248258</c:v>
              </c:pt>
              <c:pt idx="57">
                <c:v>84.9539748953975</c:v>
              </c:pt>
              <c:pt idx="58">
                <c:v>84.278940027894</c:v>
              </c:pt>
              <c:pt idx="59">
                <c:v>85.99163179916319</c:v>
              </c:pt>
              <c:pt idx="60">
                <c:v>87.22454672245468</c:v>
              </c:pt>
              <c:pt idx="61">
                <c:v>86.57740585774059</c:v>
              </c:pt>
              <c:pt idx="62">
                <c:v>87.18549511854951</c:v>
              </c:pt>
              <c:pt idx="63">
                <c:v>87.88284518828452</c:v>
              </c:pt>
              <c:pt idx="64">
                <c:v>87.53695955369595</c:v>
              </c:pt>
              <c:pt idx="65">
                <c:v>87.33612273361227</c:v>
              </c:pt>
              <c:pt idx="66">
                <c:v>88.44072524407252</c:v>
              </c:pt>
              <c:pt idx="67">
                <c:v>88.0557880055788</c:v>
              </c:pt>
              <c:pt idx="68">
                <c:v>88.32914923291492</c:v>
              </c:pt>
              <c:pt idx="69">
                <c:v>86.19804741980474</c:v>
              </c:pt>
              <c:pt idx="70">
                <c:v>85.52859135285912</c:v>
              </c:pt>
              <c:pt idx="71">
                <c:v>84.68619246861925</c:v>
              </c:pt>
              <c:pt idx="72">
                <c:v>85.16596931659693</c:v>
              </c:pt>
              <c:pt idx="73">
                <c:v>85.78521617852162</c:v>
              </c:pt>
              <c:pt idx="74">
                <c:v>85.50069735006973</c:v>
              </c:pt>
              <c:pt idx="75">
                <c:v>87.09065550906556</c:v>
              </c:pt>
              <c:pt idx="76">
                <c:v>87.18549511854951</c:v>
              </c:pt>
              <c:pt idx="77">
                <c:v>86.2370990237099</c:v>
              </c:pt>
              <c:pt idx="78">
                <c:v>86.75592747559274</c:v>
              </c:pt>
              <c:pt idx="79">
                <c:v>87.25801952580194</c:v>
              </c:pt>
              <c:pt idx="80">
                <c:v>87.71548117154812</c:v>
              </c:pt>
              <c:pt idx="81">
                <c:v>88.78103207810322</c:v>
              </c:pt>
              <c:pt idx="82">
                <c:v>88.29567642956765</c:v>
              </c:pt>
              <c:pt idx="83">
                <c:v>89.80753138075313</c:v>
              </c:pt>
              <c:pt idx="84">
                <c:v>89.80753138075313</c:v>
              </c:pt>
              <c:pt idx="85">
                <c:v>92.60251046025105</c:v>
              </c:pt>
              <c:pt idx="86">
                <c:v>91.83821478382148</c:v>
              </c:pt>
              <c:pt idx="87">
                <c:v>91.71548117154812</c:v>
              </c:pt>
              <c:pt idx="88">
                <c:v>92.81450488145049</c:v>
              </c:pt>
              <c:pt idx="89">
                <c:v>92.81450488145049</c:v>
              </c:pt>
              <c:pt idx="90">
                <c:v>91.31380753138075</c:v>
              </c:pt>
              <c:pt idx="91">
                <c:v>91.54253835425385</c:v>
              </c:pt>
              <c:pt idx="92">
                <c:v>91.59832635983264</c:v>
              </c:pt>
              <c:pt idx="93">
                <c:v>92.34030683403068</c:v>
              </c:pt>
              <c:pt idx="94">
                <c:v>93.07670850767086</c:v>
              </c:pt>
              <c:pt idx="95">
                <c:v>94.90097629009763</c:v>
              </c:pt>
              <c:pt idx="96">
                <c:v>95.442119944212</c:v>
              </c:pt>
              <c:pt idx="97">
                <c:v>95.01255230125523</c:v>
              </c:pt>
              <c:pt idx="98">
                <c:v>93.10460251046025</c:v>
              </c:pt>
              <c:pt idx="99">
                <c:v>93.57880055788006</c:v>
              </c:pt>
              <c:pt idx="100">
                <c:v>93.23849372384937</c:v>
              </c:pt>
              <c:pt idx="101">
                <c:v>92.49093444909346</c:v>
              </c:pt>
              <c:pt idx="102">
                <c:v>91.76011157601116</c:v>
              </c:pt>
              <c:pt idx="103">
                <c:v>93.49511854951186</c:v>
              </c:pt>
              <c:pt idx="104">
                <c:v>93.5118549511855</c:v>
              </c:pt>
              <c:pt idx="105">
                <c:v>94.00278940027894</c:v>
              </c:pt>
              <c:pt idx="106">
                <c:v>94.00836820083681</c:v>
              </c:pt>
              <c:pt idx="107">
                <c:v>93.15481171548117</c:v>
              </c:pt>
              <c:pt idx="108">
                <c:v>91.94979079497908</c:v>
              </c:pt>
              <c:pt idx="109">
                <c:v>92.29009762900976</c:v>
              </c:pt>
              <c:pt idx="110">
                <c:v>91.07949790794979</c:v>
              </c:pt>
              <c:pt idx="111">
                <c:v>90.28172942817294</c:v>
              </c:pt>
              <c:pt idx="112">
                <c:v>88.92050209205021</c:v>
              </c:pt>
              <c:pt idx="113">
                <c:v>88.44630404463041</c:v>
              </c:pt>
              <c:pt idx="114">
                <c:v>89.3723849372385</c:v>
              </c:pt>
              <c:pt idx="115">
                <c:v>88.557880055788</c:v>
              </c:pt>
              <c:pt idx="116">
                <c:v>89.04323570432356</c:v>
              </c:pt>
              <c:pt idx="117">
                <c:v>91.13528591352859</c:v>
              </c:pt>
              <c:pt idx="118">
                <c:v>90.58298465829847</c:v>
              </c:pt>
              <c:pt idx="119">
                <c:v>89.99163179916317</c:v>
              </c:pt>
              <c:pt idx="120">
                <c:v>86.97907949790795</c:v>
              </c:pt>
              <c:pt idx="121">
                <c:v>86.5718270571827</c:v>
              </c:pt>
              <c:pt idx="122">
                <c:v>84.44630404463041</c:v>
              </c:pt>
              <c:pt idx="123">
                <c:v>84.2510460251046</c:v>
              </c:pt>
              <c:pt idx="124">
                <c:v>82.55509065550906</c:v>
              </c:pt>
              <c:pt idx="125">
                <c:v>82.45467224546722</c:v>
              </c:pt>
              <c:pt idx="126">
                <c:v>82.76150627615063</c:v>
              </c:pt>
              <c:pt idx="127">
                <c:v>81.36680613668061</c:v>
              </c:pt>
              <c:pt idx="128">
                <c:v>82.08647140864714</c:v>
              </c:pt>
              <c:pt idx="129">
                <c:v>80.41283124128313</c:v>
              </c:pt>
              <c:pt idx="130">
                <c:v>79.21896792189679</c:v>
              </c:pt>
              <c:pt idx="131">
                <c:v>80.45188284518828</c:v>
              </c:pt>
              <c:pt idx="132">
                <c:v>79.39748953974896</c:v>
              </c:pt>
              <c:pt idx="133">
                <c:v>81.18270571827057</c:v>
              </c:pt>
              <c:pt idx="134">
                <c:v>80.8089260808926</c:v>
              </c:pt>
              <c:pt idx="135">
                <c:v>80.56903765690376</c:v>
              </c:pt>
              <c:pt idx="136">
                <c:v>80.35704323570432</c:v>
              </c:pt>
              <c:pt idx="137">
                <c:v>78.11994421199442</c:v>
              </c:pt>
              <c:pt idx="138">
                <c:v>78.02510460251045</c:v>
              </c:pt>
              <c:pt idx="139">
                <c:v>80.3905160390516</c:v>
              </c:pt>
              <c:pt idx="140">
                <c:v>79.45327754532777</c:v>
              </c:pt>
              <c:pt idx="141">
                <c:v>80.95955369595538</c:v>
              </c:pt>
              <c:pt idx="142">
                <c:v>80.13389121338913</c:v>
              </c:pt>
              <c:pt idx="143">
                <c:v>82.28730822873082</c:v>
              </c:pt>
              <c:pt idx="144">
                <c:v>80.42398884239887</c:v>
              </c:pt>
              <c:pt idx="145">
                <c:v>79.98326359832636</c:v>
              </c:pt>
              <c:pt idx="146">
                <c:v>80.62482566248256</c:v>
              </c:pt>
              <c:pt idx="147">
                <c:v>80.55230125523013</c:v>
              </c:pt>
              <c:pt idx="148">
                <c:v>82.23152022315202</c:v>
              </c:pt>
              <c:pt idx="149">
                <c:v>82.10878661087865</c:v>
              </c:pt>
              <c:pt idx="150">
                <c:v>80.70850767085076</c:v>
              </c:pt>
              <c:pt idx="151">
                <c:v>80.3347280334728</c:v>
              </c:pt>
              <c:pt idx="152">
                <c:v>80.46304044630405</c:v>
              </c:pt>
              <c:pt idx="153">
                <c:v>81.42817294281728</c:v>
              </c:pt>
              <c:pt idx="154">
                <c:v>80.92608089260808</c:v>
              </c:pt>
              <c:pt idx="155">
                <c:v>81.08786610878661</c:v>
              </c:pt>
              <c:pt idx="156">
                <c:v>81.30543933054393</c:v>
              </c:pt>
              <c:pt idx="157">
                <c:v>80.69735006973501</c:v>
              </c:pt>
              <c:pt idx="158">
                <c:v>80.79776847977685</c:v>
              </c:pt>
              <c:pt idx="159">
                <c:v>80.80334728033473</c:v>
              </c:pt>
              <c:pt idx="160">
                <c:v>81.23849372384937</c:v>
              </c:pt>
              <c:pt idx="161">
                <c:v>80.47977684797767</c:v>
              </c:pt>
              <c:pt idx="162">
                <c:v>79.860529986053</c:v>
              </c:pt>
              <c:pt idx="163">
                <c:v>80.3347280334728</c:v>
              </c:pt>
              <c:pt idx="164">
                <c:v>80.35146443514644</c:v>
              </c:pt>
              <c:pt idx="165">
                <c:v>81.19386331938634</c:v>
              </c:pt>
              <c:pt idx="166">
                <c:v>81.0376569037657</c:v>
              </c:pt>
              <c:pt idx="167">
                <c:v>80.20083682008368</c:v>
              </c:pt>
              <c:pt idx="168">
                <c:v>80.557880055788</c:v>
              </c:pt>
              <c:pt idx="169">
                <c:v>81.23849372384937</c:v>
              </c:pt>
              <c:pt idx="170">
                <c:v>82.46582984658298</c:v>
              </c:pt>
              <c:pt idx="171">
                <c:v>81.8744769874477</c:v>
              </c:pt>
              <c:pt idx="172">
                <c:v>82.07531380753139</c:v>
              </c:pt>
              <c:pt idx="173">
                <c:v>81.00976290097628</c:v>
              </c:pt>
              <c:pt idx="174">
                <c:v>79.74337517433753</c:v>
              </c:pt>
              <c:pt idx="175">
                <c:v>76.68061366806137</c:v>
              </c:pt>
              <c:pt idx="176">
                <c:v>79.65969316596933</c:v>
              </c:pt>
              <c:pt idx="177">
                <c:v>77.5676429567643</c:v>
              </c:pt>
              <c:pt idx="178">
                <c:v>73.75174337517434</c:v>
              </c:pt>
              <c:pt idx="179">
                <c:v>72.08926080892608</c:v>
              </c:pt>
              <c:pt idx="180">
                <c:v>72.01115760111576</c:v>
              </c:pt>
              <c:pt idx="181">
                <c:v>68.99860529986053</c:v>
              </c:pt>
              <c:pt idx="182">
                <c:v>65.13807531380753</c:v>
              </c:pt>
              <c:pt idx="183">
                <c:v>66.25383542538353</c:v>
              </c:pt>
              <c:pt idx="184">
                <c:v>65.71827057182705</c:v>
              </c:pt>
              <c:pt idx="185">
                <c:v>73.4281729428173</c:v>
              </c:pt>
              <c:pt idx="186">
                <c:v>73.07670850767084</c:v>
              </c:pt>
              <c:pt idx="187">
                <c:v>71.28033472803348</c:v>
              </c:pt>
              <c:pt idx="188">
                <c:v>71.58158995815899</c:v>
              </c:pt>
              <c:pt idx="189">
                <c:v>72.557880055788</c:v>
              </c:pt>
              <c:pt idx="190">
                <c:v>71.07391910739192</c:v>
              </c:pt>
              <c:pt idx="191">
                <c:v>67.25244072524407</c:v>
              </c:pt>
              <c:pt idx="192">
                <c:v>67.20781032078104</c:v>
              </c:pt>
              <c:pt idx="193">
                <c:v>68.91492329149233</c:v>
              </c:pt>
              <c:pt idx="194">
                <c:v>68.26778242677824</c:v>
              </c:pt>
              <c:pt idx="195">
                <c:v>67.2133891213389</c:v>
              </c:pt>
              <c:pt idx="196">
                <c:v>61.52859135285914</c:v>
              </c:pt>
              <c:pt idx="197">
                <c:v>60.507670850767084</c:v>
              </c:pt>
              <c:pt idx="198">
                <c:v>58.16457461645746</c:v>
              </c:pt>
              <c:pt idx="199">
                <c:v>58.27615062761505</c:v>
              </c:pt>
              <c:pt idx="200">
                <c:v>49.567642956764296</c:v>
              </c:pt>
              <c:pt idx="201">
                <c:v>54.75592747559275</c:v>
              </c:pt>
              <c:pt idx="202">
                <c:v>60.53556485355648</c:v>
              </c:pt>
              <c:pt idx="203">
                <c:v>55.72105997210599</c:v>
              </c:pt>
              <c:pt idx="204">
                <c:v>52.357043235704325</c:v>
              </c:pt>
              <c:pt idx="205">
                <c:v>47.01813110181311</c:v>
              </c:pt>
              <c:pt idx="206">
                <c:v>48.21199442119944</c:v>
              </c:pt>
              <c:pt idx="207">
                <c:v>49.53417015341701</c:v>
              </c:pt>
              <c:pt idx="208">
                <c:v>47.63737796373779</c:v>
              </c:pt>
              <c:pt idx="209">
                <c:v>47.50348675034867</c:v>
              </c:pt>
              <c:pt idx="210">
                <c:v>41.91352859135286</c:v>
              </c:pt>
              <c:pt idx="211">
                <c:v>39.04044630404463</c:v>
              </c:pt>
              <c:pt idx="212">
                <c:v>39.04044630404463</c:v>
              </c:pt>
              <c:pt idx="213">
                <c:v>44.17852161785216</c:v>
              </c:pt>
              <c:pt idx="214">
                <c:v>48.22873082287308</c:v>
              </c:pt>
              <c:pt idx="215">
                <c:v>48.97629009762901</c:v>
              </c:pt>
              <c:pt idx="216">
                <c:v>50.28172942817294</c:v>
              </c:pt>
              <c:pt idx="217">
                <c:v>52.18410041841004</c:v>
              </c:pt>
              <c:pt idx="218">
                <c:v>50.43235704323571</c:v>
              </c:pt>
              <c:pt idx="219">
                <c:v>48.35146443514645</c:v>
              </c:pt>
              <c:pt idx="220">
                <c:v>49.85774058577406</c:v>
              </c:pt>
              <c:pt idx="221">
                <c:v>50.41004184100418</c:v>
              </c:pt>
              <c:pt idx="222">
                <c:v>48.340306834030685</c:v>
              </c:pt>
              <c:pt idx="223">
                <c:v>46.05299860529986</c:v>
              </c:pt>
              <c:pt idx="224">
                <c:v>43.25244072524407</c:v>
              </c:pt>
              <c:pt idx="225">
                <c:v>45.199442119944216</c:v>
              </c:pt>
              <c:pt idx="226">
                <c:v>45.199442119944216</c:v>
              </c:pt>
              <c:pt idx="227">
                <c:v>43.34728033472803</c:v>
              </c:pt>
              <c:pt idx="228">
                <c:v>43.358437935843796</c:v>
              </c:pt>
              <c:pt idx="229">
                <c:v>40.909344490934444</c:v>
              </c:pt>
              <c:pt idx="230">
                <c:v>41.550906555090656</c:v>
              </c:pt>
              <c:pt idx="231">
                <c:v>44.18410041841005</c:v>
              </c:pt>
              <c:pt idx="232">
                <c:v>45.57880055788006</c:v>
              </c:pt>
              <c:pt idx="233">
                <c:v>45.5955369595537</c:v>
              </c:pt>
              <c:pt idx="234">
                <c:v>47.224546722454676</c:v>
              </c:pt>
              <c:pt idx="235">
                <c:v>48.156206415620645</c:v>
              </c:pt>
              <c:pt idx="236">
                <c:v>47.02370990237099</c:v>
              </c:pt>
              <c:pt idx="237">
                <c:v>45.82426778242677</c:v>
              </c:pt>
              <c:pt idx="238">
                <c:v>45.684797768479775</c:v>
              </c:pt>
              <c:pt idx="239">
                <c:v>46.967921896792184</c:v>
              </c:pt>
              <c:pt idx="240">
                <c:v>45.95815899581589</c:v>
              </c:pt>
              <c:pt idx="241">
                <c:v>47.76011157601116</c:v>
              </c:pt>
              <c:pt idx="242">
                <c:v>47.30264993026499</c:v>
              </c:pt>
              <c:pt idx="243">
                <c:v>48.490934449093444</c:v>
              </c:pt>
              <c:pt idx="244">
                <c:v>47.28591352859136</c:v>
              </c:pt>
              <c:pt idx="245">
                <c:v>45.90794979079498</c:v>
              </c:pt>
              <c:pt idx="246">
                <c:v>46.633193863319384</c:v>
              </c:pt>
              <c:pt idx="247">
                <c:v>46.75592747559275</c:v>
              </c:pt>
              <c:pt idx="248">
                <c:v>46.48256624825663</c:v>
              </c:pt>
              <c:pt idx="249">
                <c:v>46.499302649930264</c:v>
              </c:pt>
              <c:pt idx="250">
                <c:v>45.67364016736402</c:v>
              </c:pt>
              <c:pt idx="251">
                <c:v>45.75732217573222</c:v>
              </c:pt>
              <c:pt idx="252">
                <c:v>47.24128312412831</c:v>
              </c:pt>
              <c:pt idx="253">
                <c:v>47.24128312412831</c:v>
              </c:pt>
              <c:pt idx="254">
                <c:v>47.24128312412831</c:v>
              </c:pt>
              <c:pt idx="255">
                <c:v>48.40167364016737</c:v>
              </c:pt>
            </c:numLit>
          </c:val>
          <c:smooth val="0"/>
        </c:ser>
        <c:ser>
          <c:idx val="7"/>
          <c:order val="1"/>
          <c:tx>
            <c:v>BUX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97.78319744584697</c:v>
              </c:pt>
              <c:pt idx="2">
                <c:v>98.63758888698739</c:v>
              </c:pt>
              <c:pt idx="3">
                <c:v>101.0981216320127</c:v>
              </c:pt>
              <c:pt idx="4">
                <c:v>99.50196958773783</c:v>
              </c:pt>
              <c:pt idx="5">
                <c:v>98.29086865517462</c:v>
              </c:pt>
              <c:pt idx="6">
                <c:v>96.53581769059159</c:v>
              </c:pt>
              <c:pt idx="7">
                <c:v>96.34880945835756</c:v>
              </c:pt>
              <c:pt idx="8">
                <c:v>94.96297391874008</c:v>
              </c:pt>
              <c:pt idx="9">
                <c:v>92.00994744410467</c:v>
              </c:pt>
              <c:pt idx="10">
                <c:v>90.00756550902246</c:v>
              </c:pt>
              <c:pt idx="11">
                <c:v>93.34568181343006</c:v>
              </c:pt>
              <c:pt idx="12">
                <c:v>90.48000328329152</c:v>
              </c:pt>
              <c:pt idx="13">
                <c:v>90.80984244072458</c:v>
              </c:pt>
              <c:pt idx="14">
                <c:v>89.36380031702348</c:v>
              </c:pt>
              <c:pt idx="15">
                <c:v>92.37068361381986</c:v>
              </c:pt>
              <c:pt idx="16">
                <c:v>92.51672813804072</c:v>
              </c:pt>
              <c:pt idx="17">
                <c:v>92.16919482695737</c:v>
              </c:pt>
              <c:pt idx="18">
                <c:v>91.93247260503628</c:v>
              </c:pt>
              <c:pt idx="19">
                <c:v>91.98617455495524</c:v>
              </c:pt>
              <c:pt idx="20">
                <c:v>90.89238934571898</c:v>
              </c:pt>
              <c:pt idx="21">
                <c:v>92.3307265753798</c:v>
              </c:pt>
              <c:pt idx="22">
                <c:v>92.31252908694294</c:v>
              </c:pt>
              <c:pt idx="23">
                <c:v>90.58396127574461</c:v>
              </c:pt>
              <c:pt idx="24">
                <c:v>89.68872228077252</c:v>
              </c:pt>
              <c:pt idx="25">
                <c:v>87.22315618788171</c:v>
              </c:pt>
              <c:pt idx="26">
                <c:v>88.03162800926447</c:v>
              </c:pt>
              <c:pt idx="27">
                <c:v>90.38677019359804</c:v>
              </c:pt>
              <c:pt idx="28">
                <c:v>93.17191515788838</c:v>
              </c:pt>
              <c:pt idx="29">
                <c:v>95.03545412800345</c:v>
              </c:pt>
              <c:pt idx="30">
                <c:v>93.54198238018502</c:v>
              </c:pt>
              <c:pt idx="31">
                <c:v>92.02036260238022</c:v>
              </c:pt>
              <c:pt idx="32">
                <c:v>93.99649369244075</c:v>
              </c:pt>
              <c:pt idx="33">
                <c:v>93.04732043918669</c:v>
              </c:pt>
              <c:pt idx="34">
                <c:v>92.44858435155379</c:v>
              </c:pt>
              <c:pt idx="35">
                <c:v>92.45493411347644</c:v>
              </c:pt>
              <c:pt idx="36">
                <c:v>92.1095690137813</c:v>
              </c:pt>
              <c:pt idx="37">
                <c:v>91.3646335296855</c:v>
              </c:pt>
              <c:pt idx="38">
                <c:v>91.91624973768513</c:v>
              </c:pt>
              <c:pt idx="39">
                <c:v>92.28178694690283</c:v>
              </c:pt>
              <c:pt idx="40">
                <c:v>91.73260997671495</c:v>
              </c:pt>
              <c:pt idx="41">
                <c:v>90.99367579199729</c:v>
              </c:pt>
              <c:pt idx="42">
                <c:v>88.2631232930175</c:v>
              </c:pt>
              <c:pt idx="43">
                <c:v>86.60792620647412</c:v>
              </c:pt>
              <c:pt idx="44">
                <c:v>88.69359068970029</c:v>
              </c:pt>
              <c:pt idx="45">
                <c:v>87.45484506193728</c:v>
              </c:pt>
              <c:pt idx="46">
                <c:v>86.08832983451126</c:v>
              </c:pt>
              <c:pt idx="47">
                <c:v>84.17670303325029</c:v>
              </c:pt>
              <c:pt idx="48">
                <c:v>86.78246722322588</c:v>
              </c:pt>
              <c:pt idx="49">
                <c:v>87.13677619489741</c:v>
              </c:pt>
              <c:pt idx="50">
                <c:v>85.08390590891808</c:v>
              </c:pt>
              <c:pt idx="51">
                <c:v>83.78204984253364</c:v>
              </c:pt>
              <c:pt idx="52">
                <c:v>81.59145941534179</c:v>
              </c:pt>
              <c:pt idx="53">
                <c:v>84.28193872169999</c:v>
              </c:pt>
              <c:pt idx="54">
                <c:v>83.58737543431984</c:v>
              </c:pt>
              <c:pt idx="55">
                <c:v>82.13153764131124</c:v>
              </c:pt>
              <c:pt idx="56">
                <c:v>83.37845277984059</c:v>
              </c:pt>
              <c:pt idx="57">
                <c:v>84.79228147720241</c:v>
              </c:pt>
              <c:pt idx="58">
                <c:v>84.22184829179787</c:v>
              </c:pt>
              <c:pt idx="59">
                <c:v>85.81192160057364</c:v>
              </c:pt>
              <c:pt idx="60">
                <c:v>86.10493988246745</c:v>
              </c:pt>
              <c:pt idx="61">
                <c:v>84.05892269319732</c:v>
              </c:pt>
              <c:pt idx="62">
                <c:v>85.1107762429078</c:v>
              </c:pt>
              <c:pt idx="63">
                <c:v>85.35833952177</c:v>
              </c:pt>
              <c:pt idx="64">
                <c:v>85.11805523828255</c:v>
              </c:pt>
              <c:pt idx="65">
                <c:v>84.99806796878086</c:v>
              </c:pt>
              <c:pt idx="66">
                <c:v>85.73955754549178</c:v>
              </c:pt>
              <c:pt idx="67">
                <c:v>85.53694593487467</c:v>
              </c:pt>
              <c:pt idx="68">
                <c:v>86.10660475906911</c:v>
              </c:pt>
              <c:pt idx="69">
                <c:v>86.056271280414</c:v>
              </c:pt>
              <c:pt idx="70">
                <c:v>85.67040708943175</c:v>
              </c:pt>
              <c:pt idx="71">
                <c:v>85.05657095820229</c:v>
              </c:pt>
              <c:pt idx="72">
                <c:v>85.26917182842942</c:v>
              </c:pt>
              <c:pt idx="73">
                <c:v>84.74674903804977</c:v>
              </c:pt>
              <c:pt idx="74">
                <c:v>85.28500751517554</c:v>
              </c:pt>
              <c:pt idx="75">
                <c:v>85.68531354272577</c:v>
              </c:pt>
              <c:pt idx="76">
                <c:v>84.81717719010645</c:v>
              </c:pt>
              <c:pt idx="77">
                <c:v>85.34792436349443</c:v>
              </c:pt>
              <c:pt idx="78">
                <c:v>85.72798084540109</c:v>
              </c:pt>
              <c:pt idx="79">
                <c:v>86.84824920802207</c:v>
              </c:pt>
              <c:pt idx="80">
                <c:v>87.79928092818031</c:v>
              </c:pt>
              <c:pt idx="81">
                <c:v>87.95821856654898</c:v>
              </c:pt>
              <c:pt idx="82">
                <c:v>86.45317011863987</c:v>
              </c:pt>
              <c:pt idx="83">
                <c:v>87.43416961762817</c:v>
              </c:pt>
              <c:pt idx="84">
                <c:v>87.43416961762817</c:v>
              </c:pt>
              <c:pt idx="85">
                <c:v>87.43416961762817</c:v>
              </c:pt>
              <c:pt idx="86">
                <c:v>88.597298873227</c:v>
              </c:pt>
              <c:pt idx="87">
                <c:v>89.4219935619609</c:v>
              </c:pt>
              <c:pt idx="88">
                <c:v>89.77897407980721</c:v>
              </c:pt>
              <c:pt idx="89">
                <c:v>89.58666147328415</c:v>
              </c:pt>
              <c:pt idx="90">
                <c:v>89.51406510983927</c:v>
              </c:pt>
              <c:pt idx="91">
                <c:v>89.51406510983927</c:v>
              </c:pt>
              <c:pt idx="92">
                <c:v>90.16689032799617</c:v>
              </c:pt>
              <c:pt idx="93">
                <c:v>91.01787457981224</c:v>
              </c:pt>
              <c:pt idx="94">
                <c:v>89.94569404833716</c:v>
              </c:pt>
              <c:pt idx="95">
                <c:v>89.63517520309559</c:v>
              </c:pt>
              <c:pt idx="96">
                <c:v>88.85465782139669</c:v>
              </c:pt>
              <c:pt idx="97">
                <c:v>87.9505523905692</c:v>
              </c:pt>
              <c:pt idx="98">
                <c:v>88.20206491160279</c:v>
              </c:pt>
              <c:pt idx="99">
                <c:v>88.09183459334808</c:v>
              </c:pt>
              <c:pt idx="100">
                <c:v>86.96707493570865</c:v>
              </c:pt>
              <c:pt idx="101">
                <c:v>85.98688851599094</c:v>
              </c:pt>
              <c:pt idx="102">
                <c:v>87.05837212237694</c:v>
              </c:pt>
              <c:pt idx="103">
                <c:v>88.0379777711871</c:v>
              </c:pt>
              <c:pt idx="104">
                <c:v>87.9572893330969</c:v>
              </c:pt>
              <c:pt idx="105">
                <c:v>87.42723908479798</c:v>
              </c:pt>
              <c:pt idx="106">
                <c:v>86.69089901013406</c:v>
              </c:pt>
              <c:pt idx="107">
                <c:v>86.95882798882131</c:v>
              </c:pt>
              <c:pt idx="108">
                <c:v>86.02765863370159</c:v>
              </c:pt>
              <c:pt idx="109">
                <c:v>86.32737514006259</c:v>
              </c:pt>
              <c:pt idx="110">
                <c:v>85.0929272170155</c:v>
              </c:pt>
              <c:pt idx="111">
                <c:v>84.61557224906244</c:v>
              </c:pt>
              <c:pt idx="112">
                <c:v>83.50990059525147</c:v>
              </c:pt>
              <c:pt idx="113">
                <c:v>82.40558407355812</c:v>
              </c:pt>
              <c:pt idx="114">
                <c:v>83.08082704874681</c:v>
              </c:pt>
              <c:pt idx="115">
                <c:v>84.44738099423333</c:v>
              </c:pt>
              <c:pt idx="116">
                <c:v>83.2783278753774</c:v>
              </c:pt>
              <c:pt idx="117">
                <c:v>83.10750379243402</c:v>
              </c:pt>
              <c:pt idx="118">
                <c:v>82.86811002433816</c:v>
              </c:pt>
              <c:pt idx="119">
                <c:v>81.91618778878832</c:v>
              </c:pt>
              <c:pt idx="120">
                <c:v>78.6858238467632</c:v>
              </c:pt>
              <c:pt idx="121">
                <c:v>79.26369089978449</c:v>
              </c:pt>
              <c:pt idx="122">
                <c:v>78.92893454866744</c:v>
              </c:pt>
              <c:pt idx="123">
                <c:v>79.55787072349342</c:v>
              </c:pt>
              <c:pt idx="124">
                <c:v>79.24936521739802</c:v>
              </c:pt>
              <c:pt idx="125">
                <c:v>78.76562176946183</c:v>
              </c:pt>
              <c:pt idx="126">
                <c:v>78.9365232885262</c:v>
              </c:pt>
              <c:pt idx="127">
                <c:v>77.86747891995195</c:v>
              </c:pt>
              <c:pt idx="128">
                <c:v>78.2751026609374</c:v>
              </c:pt>
              <c:pt idx="129">
                <c:v>77.79135921300121</c:v>
              </c:pt>
              <c:pt idx="130">
                <c:v>76.934063917323</c:v>
              </c:pt>
              <c:pt idx="131">
                <c:v>77.92060009896336</c:v>
              </c:pt>
              <c:pt idx="132">
                <c:v>78.76461509988872</c:v>
              </c:pt>
              <c:pt idx="133">
                <c:v>80.61011145380897</c:v>
              </c:pt>
              <c:pt idx="134">
                <c:v>79.5999185372007</c:v>
              </c:pt>
              <c:pt idx="135">
                <c:v>78.80131982124645</c:v>
              </c:pt>
              <c:pt idx="136">
                <c:v>78.99944013684511</c:v>
              </c:pt>
              <c:pt idx="137">
                <c:v>78.52874467529873</c:v>
              </c:pt>
              <c:pt idx="138">
                <c:v>78.79133056163644</c:v>
              </c:pt>
              <c:pt idx="139">
                <c:v>80.62219148868618</c:v>
              </c:pt>
              <c:pt idx="140">
                <c:v>81.04348270502955</c:v>
              </c:pt>
              <c:pt idx="141">
                <c:v>81.7663876126986</c:v>
              </c:pt>
              <c:pt idx="142">
                <c:v>81.85834300639544</c:v>
              </c:pt>
              <c:pt idx="143">
                <c:v>83.72970302473233</c:v>
              </c:pt>
              <c:pt idx="144">
                <c:v>83.5860203022022</c:v>
              </c:pt>
              <c:pt idx="145">
                <c:v>83.73787253549865</c:v>
              </c:pt>
              <c:pt idx="146">
                <c:v>84.24291091671203</c:v>
              </c:pt>
              <c:pt idx="147">
                <c:v>84.31291317010314</c:v>
              </c:pt>
              <c:pt idx="148">
                <c:v>87.1591939519292</c:v>
              </c:pt>
              <c:pt idx="149">
                <c:v>85.9894826260447</c:v>
              </c:pt>
              <c:pt idx="150">
                <c:v>84.00316868607163</c:v>
              </c:pt>
              <c:pt idx="151">
                <c:v>82.78475004007319</c:v>
              </c:pt>
              <c:pt idx="152">
                <c:v>84.16551351376465</c:v>
              </c:pt>
              <c:pt idx="153">
                <c:v>83.26702220171025</c:v>
              </c:pt>
              <c:pt idx="154">
                <c:v>82.07075028632005</c:v>
              </c:pt>
              <c:pt idx="155">
                <c:v>81.19014671821847</c:v>
              </c:pt>
              <c:pt idx="156">
                <c:v>81.01819981152047</c:v>
              </c:pt>
              <c:pt idx="157">
                <c:v>80.36080586222411</c:v>
              </c:pt>
              <c:pt idx="158">
                <c:v>78.44375853249258</c:v>
              </c:pt>
              <c:pt idx="159">
                <c:v>80.22808035081658</c:v>
              </c:pt>
              <c:pt idx="160">
                <c:v>81.29394983842953</c:v>
              </c:pt>
              <c:pt idx="161">
                <c:v>80.91877183214636</c:v>
              </c:pt>
              <c:pt idx="162">
                <c:v>78.6239136680174</c:v>
              </c:pt>
              <c:pt idx="163">
                <c:v>78.6239136680174</c:v>
              </c:pt>
              <c:pt idx="164">
                <c:v>77.87897818392163</c:v>
              </c:pt>
              <c:pt idx="165">
                <c:v>79.56712433995385</c:v>
              </c:pt>
              <c:pt idx="166">
                <c:v>78.65635940271972</c:v>
              </c:pt>
              <c:pt idx="167">
                <c:v>78.53006108935587</c:v>
              </c:pt>
              <c:pt idx="168">
                <c:v>78.21253427516305</c:v>
              </c:pt>
              <c:pt idx="169">
                <c:v>79.43362446733627</c:v>
              </c:pt>
              <c:pt idx="170">
                <c:v>81.3358814979553</c:v>
              </c:pt>
              <c:pt idx="171">
                <c:v>80.00905228254581</c:v>
              </c:pt>
              <c:pt idx="172">
                <c:v>80.20186822385543</c:v>
              </c:pt>
              <c:pt idx="173">
                <c:v>78.46377576977311</c:v>
              </c:pt>
              <c:pt idx="174">
                <c:v>78.72477421563018</c:v>
              </c:pt>
              <c:pt idx="175">
                <c:v>75.94710183701709</c:v>
              </c:pt>
              <c:pt idx="176">
                <c:v>77.90054414362231</c:v>
              </c:pt>
              <c:pt idx="177">
                <c:v>77.43666306072463</c:v>
              </c:pt>
              <c:pt idx="178">
                <c:v>77.59393582249162</c:v>
              </c:pt>
              <c:pt idx="179">
                <c:v>75.56294124069701</c:v>
              </c:pt>
              <c:pt idx="180">
                <c:v>76.01385177332588</c:v>
              </c:pt>
              <c:pt idx="181">
                <c:v>74.42826975956858</c:v>
              </c:pt>
              <c:pt idx="182">
                <c:v>72.02356845778995</c:v>
              </c:pt>
              <c:pt idx="183">
                <c:v>69.26401613149274</c:v>
              </c:pt>
              <c:pt idx="184">
                <c:v>67.6172983001997</c:v>
              </c:pt>
              <c:pt idx="185">
                <c:v>73.80568334666525</c:v>
              </c:pt>
              <c:pt idx="186">
                <c:v>73.02477878436132</c:v>
              </c:pt>
              <c:pt idx="187">
                <c:v>71.38572712904806</c:v>
              </c:pt>
              <c:pt idx="188">
                <c:v>71.93498153535694</c:v>
              </c:pt>
              <c:pt idx="189">
                <c:v>74.06660435640129</c:v>
              </c:pt>
              <c:pt idx="190">
                <c:v>75.12651126269661</c:v>
              </c:pt>
              <c:pt idx="191">
                <c:v>72.45616534780046</c:v>
              </c:pt>
              <c:pt idx="192">
                <c:v>73.05672118427707</c:v>
              </c:pt>
              <c:pt idx="193">
                <c:v>74.23998383133792</c:v>
              </c:pt>
              <c:pt idx="194">
                <c:v>73.57345241976263</c:v>
              </c:pt>
              <c:pt idx="195">
                <c:v>73.85183527478594</c:v>
              </c:pt>
              <c:pt idx="196">
                <c:v>69.65774008875728</c:v>
              </c:pt>
              <c:pt idx="197">
                <c:v>67.53149907812298</c:v>
              </c:pt>
              <c:pt idx="198">
                <c:v>62.586196082196885</c:v>
              </c:pt>
              <c:pt idx="199">
                <c:v>58.1333093797599</c:v>
              </c:pt>
              <c:pt idx="200">
                <c:v>56.44109782737474</c:v>
              </c:pt>
              <c:pt idx="201">
                <c:v>59.57857714225092</c:v>
              </c:pt>
              <c:pt idx="202">
                <c:v>63.64126323092921</c:v>
              </c:pt>
              <c:pt idx="203">
                <c:v>56.07962601450998</c:v>
              </c:pt>
              <c:pt idx="204">
                <c:v>51.260350305524206</c:v>
              </c:pt>
              <c:pt idx="205">
                <c:v>50.057418883727344</c:v>
              </c:pt>
              <c:pt idx="206">
                <c:v>49.09918560431535</c:v>
              </c:pt>
              <c:pt idx="207">
                <c:v>47.77638306719829</c:v>
              </c:pt>
              <c:pt idx="208">
                <c:v>46.13655705067497</c:v>
              </c:pt>
              <c:pt idx="209">
                <c:v>46.13655705067497</c:v>
              </c:pt>
              <c:pt idx="210">
                <c:v>46.13655705067497</c:v>
              </c:pt>
              <c:pt idx="211">
                <c:v>41.62667736317618</c:v>
              </c:pt>
              <c:pt idx="212">
                <c:v>45.47339411036351</c:v>
              </c:pt>
              <c:pt idx="213">
                <c:v>51.878522859530094</c:v>
              </c:pt>
              <c:pt idx="214">
                <c:v>52.98252963673941</c:v>
              </c:pt>
              <c:pt idx="215">
                <c:v>52.29145097480461</c:v>
              </c:pt>
              <c:pt idx="216">
                <c:v>54.96245509672932</c:v>
              </c:pt>
              <c:pt idx="217">
                <c:v>57.08335301501408</c:v>
              </c:pt>
              <c:pt idx="218">
                <c:v>55.75234224907019</c:v>
              </c:pt>
              <c:pt idx="219">
                <c:v>50.40866912861907</c:v>
              </c:pt>
              <c:pt idx="220">
                <c:v>50.29030801765854</c:v>
              </c:pt>
              <c:pt idx="221">
                <c:v>50.392833441872966</c:v>
              </c:pt>
              <c:pt idx="222">
                <c:v>47.299066817305736</c:v>
              </c:pt>
              <c:pt idx="223">
                <c:v>45.621374537609555</c:v>
              </c:pt>
              <c:pt idx="224">
                <c:v>45.86251061842809</c:v>
              </c:pt>
              <c:pt idx="225">
                <c:v>45.9472257348107</c:v>
              </c:pt>
              <c:pt idx="226">
                <c:v>45.58044954765689</c:v>
              </c:pt>
              <c:pt idx="227">
                <c:v>45.15950679385807</c:v>
              </c:pt>
              <c:pt idx="228">
                <c:v>44.62132575285332</c:v>
              </c:pt>
              <c:pt idx="229">
                <c:v>41.93104003679764</c:v>
              </c:pt>
              <c:pt idx="230">
                <c:v>42.2363706619317</c:v>
              </c:pt>
              <c:pt idx="231">
                <c:v>45.43819939336542</c:v>
              </c:pt>
              <c:pt idx="232">
                <c:v>46.389114959342166</c:v>
              </c:pt>
              <c:pt idx="233">
                <c:v>46.17120971482599</c:v>
              </c:pt>
              <c:pt idx="234">
                <c:v>47.14946023151851</c:v>
              </c:pt>
              <c:pt idx="235">
                <c:v>49.15157114017718</c:v>
              </c:pt>
              <c:pt idx="236">
                <c:v>48.174133702755256</c:v>
              </c:pt>
              <c:pt idx="237">
                <c:v>48.64657147702431</c:v>
              </c:pt>
              <c:pt idx="238">
                <c:v>48.56836099480636</c:v>
              </c:pt>
              <c:pt idx="239">
                <c:v>49.499143169321044</c:v>
              </c:pt>
              <c:pt idx="240">
                <c:v>48.18021243825437</c:v>
              </c:pt>
              <c:pt idx="241">
                <c:v>48.68052721608627</c:v>
              </c:pt>
              <c:pt idx="242">
                <c:v>49.555942564080325</c:v>
              </c:pt>
              <c:pt idx="243">
                <c:v>49.69617937922558</c:v>
              </c:pt>
              <c:pt idx="244">
                <c:v>49.101895868550635</c:v>
              </c:pt>
              <c:pt idx="245">
                <c:v>46.38985060249174</c:v>
              </c:pt>
              <c:pt idx="246">
                <c:v>45.65788566866477</c:v>
              </c:pt>
              <c:pt idx="247">
                <c:v>45.45883611961402</c:v>
              </c:pt>
              <c:pt idx="248">
                <c:v>48.845040255167504</c:v>
              </c:pt>
              <c:pt idx="249">
                <c:v>48.70453241359871</c:v>
              </c:pt>
              <c:pt idx="250">
                <c:v>49.034526443273776</c:v>
              </c:pt>
              <c:pt idx="251">
                <c:v>49.501117790406745</c:v>
              </c:pt>
              <c:pt idx="252">
                <c:v>48.02956046483355</c:v>
              </c:pt>
              <c:pt idx="253">
                <c:v>48.02956046483355</c:v>
              </c:pt>
              <c:pt idx="254">
                <c:v>48.02956046483355</c:v>
              </c:pt>
              <c:pt idx="255">
                <c:v>47.10137240037262</c:v>
              </c:pt>
            </c:numLit>
          </c:val>
          <c:smooth val="0"/>
        </c:ser>
        <c:ser>
          <c:idx val="6"/>
          <c:order val="2"/>
          <c:tx>
            <c:v>WIG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98.83377716338092</c:v>
              </c:pt>
              <c:pt idx="2">
                <c:v>96.79364848840417</c:v>
              </c:pt>
              <c:pt idx="3">
                <c:v>97.05331564379742</c:v>
              </c:pt>
              <c:pt idx="4">
                <c:v>94.45231960736582</c:v>
              </c:pt>
              <c:pt idx="5">
                <c:v>92.11744141272193</c:v>
              </c:pt>
              <c:pt idx="6">
                <c:v>90.81561001240225</c:v>
              </c:pt>
              <c:pt idx="7">
                <c:v>89.4535962306369</c:v>
              </c:pt>
              <c:pt idx="8">
                <c:v>86.24394730113552</c:v>
              </c:pt>
              <c:pt idx="9">
                <c:v>83.25524338998346</c:v>
              </c:pt>
              <c:pt idx="10">
                <c:v>83.87485163871759</c:v>
              </c:pt>
              <c:pt idx="11">
                <c:v>84.91962859182055</c:v>
              </c:pt>
              <c:pt idx="12">
                <c:v>80.19997848569956</c:v>
              </c:pt>
              <c:pt idx="13">
                <c:v>81.28796422643927</c:v>
              </c:pt>
              <c:pt idx="14">
                <c:v>81.73644909894902</c:v>
              </c:pt>
              <c:pt idx="15">
                <c:v>85.15397950591706</c:v>
              </c:pt>
              <c:pt idx="16">
                <c:v>85.62848334812966</c:v>
              </c:pt>
              <c:pt idx="17">
                <c:v>84.02507334952972</c:v>
              </c:pt>
              <c:pt idx="18">
                <c:v>86.55644521772598</c:v>
              </c:pt>
              <c:pt idx="19">
                <c:v>87.30231033675646</c:v>
              </c:pt>
              <c:pt idx="20">
                <c:v>86.0352369645232</c:v>
              </c:pt>
              <c:pt idx="21">
                <c:v>88.45764989241948</c:v>
              </c:pt>
              <c:pt idx="22">
                <c:v>89.06532977692697</c:v>
              </c:pt>
              <c:pt idx="23">
                <c:v>86.26439849962078</c:v>
              </c:pt>
              <c:pt idx="24">
                <c:v>86.36258227102721</c:v>
              </c:pt>
              <c:pt idx="25">
                <c:v>85.16226809737365</c:v>
              </c:pt>
              <c:pt idx="26">
                <c:v>85.74904631646888</c:v>
              </c:pt>
              <c:pt idx="27">
                <c:v>86.38577230842857</c:v>
              </c:pt>
              <c:pt idx="28">
                <c:v>88.94799215178502</c:v>
              </c:pt>
              <c:pt idx="29">
                <c:v>89.67967657195389</c:v>
              </c:pt>
              <c:pt idx="30">
                <c:v>90.14630625228276</c:v>
              </c:pt>
              <c:pt idx="31">
                <c:v>88.8491056519725</c:v>
              </c:pt>
              <c:pt idx="32">
                <c:v>90.44210085522046</c:v>
              </c:pt>
              <c:pt idx="33">
                <c:v>90.36308895622669</c:v>
              </c:pt>
              <c:pt idx="34">
                <c:v>89.80054585780344</c:v>
              </c:pt>
              <c:pt idx="35">
                <c:v>89.59212382002441</c:v>
              </c:pt>
              <c:pt idx="36">
                <c:v>88.86851176718716</c:v>
              </c:pt>
              <c:pt idx="37">
                <c:v>89.03590527725609</c:v>
              </c:pt>
              <c:pt idx="38">
                <c:v>88.36126798872102</c:v>
              </c:pt>
              <c:pt idx="39">
                <c:v>88.12958383883229</c:v>
              </c:pt>
              <c:pt idx="40">
                <c:v>87.40045807080872</c:v>
              </c:pt>
              <c:pt idx="41">
                <c:v>85.62835721739012</c:v>
              </c:pt>
              <c:pt idx="42">
                <c:v>83.8892845990583</c:v>
              </c:pt>
              <c:pt idx="43">
                <c:v>82.5393973869675</c:v>
              </c:pt>
              <c:pt idx="44">
                <c:v>84.27753303409116</c:v>
              </c:pt>
              <c:pt idx="45">
                <c:v>83.49099976089215</c:v>
              </c:pt>
              <c:pt idx="46">
                <c:v>82.51197296045243</c:v>
              </c:pt>
              <c:pt idx="47">
                <c:v>83.60186868096255</c:v>
              </c:pt>
              <c:pt idx="48">
                <c:v>85.31121048211313</c:v>
              </c:pt>
              <c:pt idx="49">
                <c:v>85.81254413449717</c:v>
              </c:pt>
              <c:pt idx="50">
                <c:v>83.64958213786919</c:v>
              </c:pt>
              <c:pt idx="51">
                <c:v>83.31735376987663</c:v>
              </c:pt>
              <c:pt idx="52">
                <c:v>80.96494340243436</c:v>
              </c:pt>
              <c:pt idx="53">
                <c:v>83.4856662324766</c:v>
              </c:pt>
              <c:pt idx="54">
                <c:v>84.08853513020385</c:v>
              </c:pt>
              <c:pt idx="55">
                <c:v>82.71239470560813</c:v>
              </c:pt>
              <c:pt idx="56">
                <c:v>82.71239470560813</c:v>
              </c:pt>
              <c:pt idx="57">
                <c:v>85.21176540331116</c:v>
              </c:pt>
              <c:pt idx="58">
                <c:v>85.3742037771832</c:v>
              </c:pt>
              <c:pt idx="59">
                <c:v>86.51199314137075</c:v>
              </c:pt>
              <c:pt idx="60">
                <c:v>86.37559175587863</c:v>
              </c:pt>
              <c:pt idx="61">
                <c:v>86.50997504953784</c:v>
              </c:pt>
              <c:pt idx="62">
                <c:v>87.5434002360807</c:v>
              </c:pt>
              <c:pt idx="63">
                <c:v>87.47716357913632</c:v>
              </c:pt>
              <c:pt idx="64">
                <c:v>86.73742481031287</c:v>
              </c:pt>
              <c:pt idx="65">
                <c:v>87.5987175747149</c:v>
              </c:pt>
              <c:pt idx="66">
                <c:v>88.1131147679816</c:v>
              </c:pt>
              <c:pt idx="67">
                <c:v>86.93858532122887</c:v>
              </c:pt>
              <c:pt idx="68">
                <c:v>87.49471377061178</c:v>
              </c:pt>
              <c:pt idx="69">
                <c:v>86.75773185938152</c:v>
              </c:pt>
              <c:pt idx="70">
                <c:v>84.80342614333462</c:v>
              </c:pt>
              <c:pt idx="71">
                <c:v>84.1755112844668</c:v>
              </c:pt>
              <c:pt idx="72">
                <c:v>84.69808895712762</c:v>
              </c:pt>
              <c:pt idx="73">
                <c:v>84.9132499801344</c:v>
              </c:pt>
              <c:pt idx="74">
                <c:v>84.683223548537</c:v>
              </c:pt>
              <c:pt idx="75">
                <c:v>85.54736326391759</c:v>
              </c:pt>
              <c:pt idx="76">
                <c:v>84.61141912037503</c:v>
              </c:pt>
              <c:pt idx="77">
                <c:v>83.16010477500348</c:v>
              </c:pt>
              <c:pt idx="78">
                <c:v>81.79394669750984</c:v>
              </c:pt>
              <c:pt idx="79">
                <c:v>82.81009197273342</c:v>
              </c:pt>
              <c:pt idx="80">
                <c:v>83.36389601277307</c:v>
              </c:pt>
              <c:pt idx="81">
                <c:v>84.34157141243183</c:v>
              </c:pt>
              <c:pt idx="82">
                <c:v>83.28929868966378</c:v>
              </c:pt>
              <c:pt idx="83">
                <c:v>84.132518720955</c:v>
              </c:pt>
              <c:pt idx="84">
                <c:v>84.132518720955</c:v>
              </c:pt>
              <c:pt idx="85">
                <c:v>84.132518720955</c:v>
              </c:pt>
              <c:pt idx="86">
                <c:v>85.4588375034258</c:v>
              </c:pt>
              <c:pt idx="87">
                <c:v>85.6540878882597</c:v>
              </c:pt>
              <c:pt idx="88">
                <c:v>86.96591965435853</c:v>
              </c:pt>
              <c:pt idx="89">
                <c:v>86.00300155122791</c:v>
              </c:pt>
              <c:pt idx="90">
                <c:v>85.76648839588186</c:v>
              </c:pt>
              <c:pt idx="91">
                <c:v>86.41130477385029</c:v>
              </c:pt>
              <c:pt idx="92">
                <c:v>86.51554282075543</c:v>
              </c:pt>
              <c:pt idx="93">
                <c:v>87.06868016974315</c:v>
              </c:pt>
              <c:pt idx="94">
                <c:v>86.05855313266413</c:v>
              </c:pt>
              <c:pt idx="95">
                <c:v>86.41829602055715</c:v>
              </c:pt>
              <c:pt idx="96">
                <c:v>85.96678401029804</c:v>
              </c:pt>
              <c:pt idx="97">
                <c:v>84.73318934007857</c:v>
              </c:pt>
              <c:pt idx="98">
                <c:v>84.71479227078035</c:v>
              </c:pt>
              <c:pt idx="99">
                <c:v>84.71479227078035</c:v>
              </c:pt>
              <c:pt idx="100">
                <c:v>83.92000644347893</c:v>
              </c:pt>
              <c:pt idx="101">
                <c:v>84.00312660084683</c:v>
              </c:pt>
              <c:pt idx="102">
                <c:v>83.93607910343387</c:v>
              </c:pt>
              <c:pt idx="103">
                <c:v>84.45087270759632</c:v>
              </c:pt>
              <c:pt idx="104">
                <c:v>83.8707073429893</c:v>
              </c:pt>
              <c:pt idx="105">
                <c:v>84.01107283743892</c:v>
              </c:pt>
              <c:pt idx="106">
                <c:v>83.59004842879838</c:v>
              </c:pt>
              <c:pt idx="107">
                <c:v>84.13343767348607</c:v>
              </c:pt>
              <c:pt idx="108">
                <c:v>82.721422062825</c:v>
              </c:pt>
              <c:pt idx="109">
                <c:v>83.06678604640854</c:v>
              </c:pt>
              <c:pt idx="110">
                <c:v>82.56049725782762</c:v>
              </c:pt>
              <c:pt idx="111">
                <c:v>81.13732808605431</c:v>
              </c:pt>
              <c:pt idx="112">
                <c:v>78.8899485873087</c:v>
              </c:pt>
              <c:pt idx="113">
                <c:v>77.42284988081546</c:v>
              </c:pt>
              <c:pt idx="114">
                <c:v>78.30875615810811</c:v>
              </c:pt>
              <c:pt idx="115">
                <c:v>78.603451621744</c:v>
              </c:pt>
              <c:pt idx="116">
                <c:v>78.0621885809517</c:v>
              </c:pt>
              <c:pt idx="117">
                <c:v>78.48865463007026</c:v>
              </c:pt>
              <c:pt idx="118">
                <c:v>77.34571192423796</c:v>
              </c:pt>
              <c:pt idx="119">
                <c:v>78.03948504783148</c:v>
              </c:pt>
              <c:pt idx="120">
                <c:v>77.45767998361022</c:v>
              </c:pt>
              <c:pt idx="121">
                <c:v>76.1688220307878</c:v>
              </c:pt>
              <c:pt idx="122">
                <c:v>75.68966936988866</c:v>
              </c:pt>
              <c:pt idx="123">
                <c:v>75.8176740518617</c:v>
              </c:pt>
              <c:pt idx="124">
                <c:v>75.88998300298191</c:v>
              </c:pt>
              <c:pt idx="125">
                <c:v>74.55016823137855</c:v>
              </c:pt>
              <c:pt idx="126">
                <c:v>74.14011719707946</c:v>
              </c:pt>
              <c:pt idx="127">
                <c:v>72.95652435575572</c:v>
              </c:pt>
              <c:pt idx="128">
                <c:v>72.8314747368237</c:v>
              </c:pt>
              <c:pt idx="129">
                <c:v>72.2580663761215</c:v>
              </c:pt>
              <c:pt idx="130">
                <c:v>71.3251673890054</c:v>
              </c:pt>
              <c:pt idx="131">
                <c:v>71.12260142127721</c:v>
              </c:pt>
              <c:pt idx="132">
                <c:v>71.04726533240765</c:v>
              </c:pt>
              <c:pt idx="133">
                <c:v>72.08024005202353</c:v>
              </c:pt>
              <c:pt idx="134">
                <c:v>71.41311655183064</c:v>
              </c:pt>
              <c:pt idx="135">
                <c:v>70.14296198581678</c:v>
              </c:pt>
              <c:pt idx="136">
                <c:v>69.96376624226075</c:v>
              </c:pt>
              <c:pt idx="137">
                <c:v>67.84774289942497</c:v>
              </c:pt>
              <c:pt idx="138">
                <c:v>67.58364314947015</c:v>
              </c:pt>
              <c:pt idx="139">
                <c:v>69.70116204250354</c:v>
              </c:pt>
              <c:pt idx="140">
                <c:v>69.9976233364932</c:v>
              </c:pt>
              <c:pt idx="141">
                <c:v>71.6158807250067</c:v>
              </c:pt>
              <c:pt idx="142">
                <c:v>71.71285724504878</c:v>
              </c:pt>
              <c:pt idx="143">
                <c:v>73.34059245770611</c:v>
              </c:pt>
              <c:pt idx="144">
                <c:v>72.76262537170278</c:v>
              </c:pt>
              <c:pt idx="145">
                <c:v>73.22860637965677</c:v>
              </c:pt>
              <c:pt idx="146">
                <c:v>73.6594149299515</c:v>
              </c:pt>
              <c:pt idx="147">
                <c:v>73.64094578594496</c:v>
              </c:pt>
              <c:pt idx="148">
                <c:v>76.42866937295184</c:v>
              </c:pt>
              <c:pt idx="149">
                <c:v>76.40969570598709</c:v>
              </c:pt>
              <c:pt idx="150">
                <c:v>75.71075122207172</c:v>
              </c:pt>
              <c:pt idx="151">
                <c:v>75.00836517083418</c:v>
              </c:pt>
              <c:pt idx="152">
                <c:v>75.89151459053367</c:v>
              </c:pt>
              <c:pt idx="153">
                <c:v>74.66422645729203</c:v>
              </c:pt>
              <c:pt idx="154">
                <c:v>73.74008454723659</c:v>
              </c:pt>
              <c:pt idx="155">
                <c:v>73.24914767152745</c:v>
              </c:pt>
              <c:pt idx="156">
                <c:v>73.78641056600809</c:v>
              </c:pt>
              <c:pt idx="157">
                <c:v>74.70175936164873</c:v>
              </c:pt>
              <c:pt idx="158">
                <c:v>73.9662369632619</c:v>
              </c:pt>
              <c:pt idx="159">
                <c:v>73.70262371758822</c:v>
              </c:pt>
              <c:pt idx="160">
                <c:v>73.70262371758822</c:v>
              </c:pt>
              <c:pt idx="161">
                <c:v>73.4023424640577</c:v>
              </c:pt>
              <c:pt idx="162">
                <c:v>71.67375671578618</c:v>
              </c:pt>
              <c:pt idx="163">
                <c:v>71.87315139634836</c:v>
              </c:pt>
              <c:pt idx="164">
                <c:v>71.90037761741556</c:v>
              </c:pt>
              <c:pt idx="165">
                <c:v>72.81587056247282</c:v>
              </c:pt>
              <c:pt idx="166">
                <c:v>72.58215030207411</c:v>
              </c:pt>
              <c:pt idx="167">
                <c:v>71.71253290886135</c:v>
              </c:pt>
              <c:pt idx="168">
                <c:v>71.11642101503892</c:v>
              </c:pt>
              <c:pt idx="169">
                <c:v>72.34479026890533</c:v>
              </c:pt>
              <c:pt idx="170">
                <c:v>72.94284817985235</c:v>
              </c:pt>
              <c:pt idx="171">
                <c:v>72.86776435246189</c:v>
              </c:pt>
              <c:pt idx="172">
                <c:v>74.57777284466441</c:v>
              </c:pt>
              <c:pt idx="173">
                <c:v>74.15103651538966</c:v>
              </c:pt>
              <c:pt idx="174">
                <c:v>74.35052128933725</c:v>
              </c:pt>
              <c:pt idx="175">
                <c:v>71.91888279877624</c:v>
              </c:pt>
              <c:pt idx="176">
                <c:v>73.25397667698476</c:v>
              </c:pt>
              <c:pt idx="177">
                <c:v>72.51940926848316</c:v>
              </c:pt>
              <c:pt idx="178">
                <c:v>71.30410355549942</c:v>
              </c:pt>
              <c:pt idx="179">
                <c:v>70.34304137610799</c:v>
              </c:pt>
              <c:pt idx="180">
                <c:v>70.49092065889977</c:v>
              </c:pt>
              <c:pt idx="181">
                <c:v>67.9396561712077</c:v>
              </c:pt>
              <c:pt idx="182">
                <c:v>65.87801319579796</c:v>
              </c:pt>
              <c:pt idx="183">
                <c:v>65.64481547703457</c:v>
              </c:pt>
              <c:pt idx="184">
                <c:v>65.90956389936424</c:v>
              </c:pt>
              <c:pt idx="185">
                <c:v>69.12142912614641</c:v>
              </c:pt>
              <c:pt idx="186">
                <c:v>68.97165788226128</c:v>
              </c:pt>
              <c:pt idx="187">
                <c:v>67.39994273664423</c:v>
              </c:pt>
              <c:pt idx="188">
                <c:v>67.54501110581161</c:v>
              </c:pt>
              <c:pt idx="189">
                <c:v>69.1919902655899</c:v>
              </c:pt>
              <c:pt idx="190">
                <c:v>69.30080505647324</c:v>
              </c:pt>
              <c:pt idx="191">
                <c:v>66.40743796574901</c:v>
              </c:pt>
              <c:pt idx="192">
                <c:v>67.33098525946085</c:v>
              </c:pt>
              <c:pt idx="193">
                <c:v>68.08011175904272</c:v>
              </c:pt>
              <c:pt idx="194">
                <c:v>66.99281072803204</c:v>
              </c:pt>
              <c:pt idx="195">
                <c:v>66.36327418822707</c:v>
              </c:pt>
              <c:pt idx="196">
                <c:v>62.763178545089126</c:v>
              </c:pt>
              <c:pt idx="197">
                <c:v>61.564161716185296</c:v>
              </c:pt>
              <c:pt idx="198">
                <c:v>60.62099208313385</c:v>
              </c:pt>
              <c:pt idx="199">
                <c:v>60.766240639072024</c:v>
              </c:pt>
              <c:pt idx="200">
                <c:v>55.93253230703753</c:v>
              </c:pt>
              <c:pt idx="201">
                <c:v>56.85775533771776</c:v>
              </c:pt>
              <c:pt idx="202">
                <c:v>59.023888621511745</c:v>
              </c:pt>
              <c:pt idx="203">
                <c:v>55.85305192243969</c:v>
              </c:pt>
              <c:pt idx="204">
                <c:v>54.14142174930002</c:v>
              </c:pt>
              <c:pt idx="205">
                <c:v>51.57819286002713</c:v>
              </c:pt>
              <c:pt idx="206">
                <c:v>51.659781429843285</c:v>
              </c:pt>
              <c:pt idx="207">
                <c:v>52.42824196993151</c:v>
              </c:pt>
              <c:pt idx="208">
                <c:v>49.15900527532809</c:v>
              </c:pt>
              <c:pt idx="209">
                <c:v>47.34101085138789</c:v>
              </c:pt>
              <c:pt idx="210">
                <c:v>45.57173893027078</c:v>
              </c:pt>
              <c:pt idx="211">
                <c:v>45.54869304228605</c:v>
              </c:pt>
              <c:pt idx="212">
                <c:v>46.621615168987255</c:v>
              </c:pt>
              <c:pt idx="213">
                <c:v>49.54601042164244</c:v>
              </c:pt>
              <c:pt idx="214">
                <c:v>50.55372295599281</c:v>
              </c:pt>
              <c:pt idx="215">
                <c:v>51.16774541483229</c:v>
              </c:pt>
              <c:pt idx="216">
                <c:v>51.27383938547661</c:v>
              </c:pt>
              <c:pt idx="217">
                <c:v>53.33625716400078</c:v>
              </c:pt>
              <c:pt idx="218">
                <c:v>52.38142944687887</c:v>
              </c:pt>
              <c:pt idx="219">
                <c:v>50.41051051056462</c:v>
              </c:pt>
              <c:pt idx="220">
                <c:v>51.22223389432081</c:v>
              </c:pt>
              <c:pt idx="221">
                <c:v>51.929791305880194</c:v>
              </c:pt>
              <c:pt idx="222">
                <c:v>51.929791305880194</c:v>
              </c:pt>
              <c:pt idx="223">
                <c:v>49.71459316439862</c:v>
              </c:pt>
              <c:pt idx="224">
                <c:v>48.114336434287594</c:v>
              </c:pt>
              <c:pt idx="225">
                <c:v>48.849696664580705</c:v>
              </c:pt>
              <c:pt idx="226">
                <c:v>47.8996258782078</c:v>
              </c:pt>
              <c:pt idx="227">
                <c:v>46.44964491494013</c:v>
              </c:pt>
              <c:pt idx="228">
                <c:v>47.044153146502474</c:v>
              </c:pt>
              <c:pt idx="229">
                <c:v>44.78172805239543</c:v>
              </c:pt>
              <c:pt idx="230">
                <c:v>45.747330938410904</c:v>
              </c:pt>
              <c:pt idx="231">
                <c:v>48.586119456261194</c:v>
              </c:pt>
              <c:pt idx="232">
                <c:v>49.06891188993039</c:v>
              </c:pt>
              <c:pt idx="233">
                <c:v>49.094372280643775</c:v>
              </c:pt>
              <c:pt idx="234">
                <c:v>49.62970717667691</c:v>
              </c:pt>
              <c:pt idx="235">
                <c:v>48.88483308488581</c:v>
              </c:pt>
              <c:pt idx="236">
                <c:v>47.93861829540792</c:v>
              </c:pt>
              <c:pt idx="237">
                <c:v>48.665113336577896</c:v>
              </c:pt>
              <c:pt idx="238">
                <c:v>47.99404374610459</c:v>
              </c:pt>
              <c:pt idx="239">
                <c:v>49.213475736139536</c:v>
              </c:pt>
              <c:pt idx="240">
                <c:v>48.615363769161284</c:v>
              </c:pt>
              <c:pt idx="241">
                <c:v>50.53125366567461</c:v>
              </c:pt>
              <c:pt idx="242">
                <c:v>51.25106377764808</c:v>
              </c:pt>
              <c:pt idx="243">
                <c:v>51.01210008221923</c:v>
              </c:pt>
              <c:pt idx="244">
                <c:v>50.74210822485939</c:v>
              </c:pt>
              <c:pt idx="245">
                <c:v>49.22468335328301</c:v>
              </c:pt>
              <c:pt idx="246">
                <c:v>49.95721465127463</c:v>
              </c:pt>
              <c:pt idx="247">
                <c:v>50.91539384233332</c:v>
              </c:pt>
              <c:pt idx="248">
                <c:v>49.360796439941865</c:v>
              </c:pt>
              <c:pt idx="249">
                <c:v>49.36196765395203</c:v>
              </c:pt>
              <c:pt idx="250">
                <c:v>49.050839156819606</c:v>
              </c:pt>
              <c:pt idx="251">
                <c:v>48.33434448142878</c:v>
              </c:pt>
              <c:pt idx="252">
                <c:v>48.24733228981168</c:v>
              </c:pt>
              <c:pt idx="253">
                <c:v>48.24733228981168</c:v>
              </c:pt>
              <c:pt idx="254">
                <c:v>48.24733228981168</c:v>
              </c:pt>
              <c:pt idx="255">
                <c:v>48.82324524662794</c:v>
              </c:pt>
            </c:numLit>
          </c:val>
          <c:smooth val="0"/>
        </c:ser>
        <c:ser>
          <c:idx val="5"/>
          <c:order val="3"/>
          <c:tx>
            <c:v>DJ Stoxx 50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98.29530474139825</c:v>
              </c:pt>
              <c:pt idx="2">
                <c:v>98.69573098387309</c:v>
              </c:pt>
              <c:pt idx="3">
                <c:v>99.26835698905832</c:v>
              </c:pt>
              <c:pt idx="4">
                <c:v>98.28514303291294</c:v>
              </c:pt>
              <c:pt idx="5">
                <c:v>97.61364635057346</c:v>
              </c:pt>
              <c:pt idx="6">
                <c:v>97.20086127345432</c:v>
              </c:pt>
              <c:pt idx="7">
                <c:v>97.19619238036648</c:v>
              </c:pt>
              <c:pt idx="8">
                <c:v>94.99192556136573</c:v>
              </c:pt>
              <c:pt idx="9">
                <c:v>94.26824713275037</c:v>
              </c:pt>
              <c:pt idx="10">
                <c:v>93.44322626005186</c:v>
              </c:pt>
              <c:pt idx="11">
                <c:v>92.0499736344861</c:v>
              </c:pt>
              <c:pt idx="12">
                <c:v>86.19545634310323</c:v>
              </c:pt>
              <c:pt idx="13">
                <c:v>87.91333435865887</c:v>
              </c:pt>
              <c:pt idx="14">
                <c:v>84.92359493782133</c:v>
              </c:pt>
              <c:pt idx="15">
                <c:v>89.53261633783012</c:v>
              </c:pt>
              <c:pt idx="16">
                <c:v>89.14866854154766</c:v>
              </c:pt>
              <c:pt idx="17">
                <c:v>88.22752339939359</c:v>
              </c:pt>
              <c:pt idx="18">
                <c:v>89.44198488377204</c:v>
              </c:pt>
              <c:pt idx="19">
                <c:v>88.92236454717231</c:v>
              </c:pt>
              <c:pt idx="20">
                <c:v>89.00420749659446</c:v>
              </c:pt>
              <c:pt idx="21">
                <c:v>90.6580942127697</c:v>
              </c:pt>
              <c:pt idx="22">
                <c:v>90.64106648503757</c:v>
              </c:pt>
              <c:pt idx="23">
                <c:v>87.95398119260008</c:v>
              </c:pt>
              <c:pt idx="24">
                <c:v>88.32529551346839</c:v>
              </c:pt>
              <c:pt idx="25">
                <c:v>86.5832491101639</c:v>
              </c:pt>
              <c:pt idx="26">
                <c:v>87.00592125499847</c:v>
              </c:pt>
              <c:pt idx="27">
                <c:v>86.17760469306147</c:v>
              </c:pt>
              <c:pt idx="28">
                <c:v>89.17393549237596</c:v>
              </c:pt>
              <c:pt idx="29">
                <c:v>89.02947444742277</c:v>
              </c:pt>
              <c:pt idx="30">
                <c:v>88.92401239179154</c:v>
              </c:pt>
              <c:pt idx="31">
                <c:v>86.9963088280529</c:v>
              </c:pt>
              <c:pt idx="32">
                <c:v>88.89297798479589</c:v>
              </c:pt>
              <c:pt idx="33">
                <c:v>89.0107988750714</c:v>
              </c:pt>
              <c:pt idx="34">
                <c:v>87.82215362306104</c:v>
              </c:pt>
              <c:pt idx="35">
                <c:v>88.42114514215407</c:v>
              </c:pt>
              <c:pt idx="36">
                <c:v>87.8743353693369</c:v>
              </c:pt>
              <c:pt idx="37">
                <c:v>89.44747769916948</c:v>
              </c:pt>
              <c:pt idx="38">
                <c:v>90.86791976095267</c:v>
              </c:pt>
              <c:pt idx="39">
                <c:v>90.65946741661907</c:v>
              </c:pt>
              <c:pt idx="40">
                <c:v>88.97207452651932</c:v>
              </c:pt>
              <c:pt idx="41">
                <c:v>87.57799797864394</c:v>
              </c:pt>
              <c:pt idx="42">
                <c:v>86.3443116403744</c:v>
              </c:pt>
              <c:pt idx="43">
                <c:v>85.0114799841807</c:v>
              </c:pt>
              <c:pt idx="44">
                <c:v>86.25834907940414</c:v>
              </c:pt>
              <c:pt idx="45">
                <c:v>84.8639978907589</c:v>
              </c:pt>
              <c:pt idx="46">
                <c:v>83.96015511710682</c:v>
              </c:pt>
              <c:pt idx="47">
                <c:v>83.03077075185658</c:v>
              </c:pt>
              <c:pt idx="48">
                <c:v>84.02057608647888</c:v>
              </c:pt>
              <c:pt idx="49">
                <c:v>85.06970382739377</c:v>
              </c:pt>
              <c:pt idx="50">
                <c:v>83.92500109856307</c:v>
              </c:pt>
              <c:pt idx="51">
                <c:v>82.867634134552</c:v>
              </c:pt>
              <c:pt idx="52">
                <c:v>78.91335632992048</c:v>
              </c:pt>
              <c:pt idx="53">
                <c:v>82.02805730105023</c:v>
              </c:pt>
              <c:pt idx="54">
                <c:v>81.0506108010722</c:v>
              </c:pt>
              <c:pt idx="55">
                <c:v>80.78063892428705</c:v>
              </c:pt>
              <c:pt idx="56">
                <c:v>80.78063892428705</c:v>
              </c:pt>
              <c:pt idx="57">
                <c:v>83.38505734499276</c:v>
              </c:pt>
              <c:pt idx="58">
                <c:v>82.67181526563256</c:v>
              </c:pt>
              <c:pt idx="59">
                <c:v>83.70007030803708</c:v>
              </c:pt>
              <c:pt idx="60">
                <c:v>83.21230830074263</c:v>
              </c:pt>
              <c:pt idx="61">
                <c:v>82.8860350661335</c:v>
              </c:pt>
              <c:pt idx="62">
                <c:v>85.93372368941424</c:v>
              </c:pt>
              <c:pt idx="63">
                <c:v>87.24540800632774</c:v>
              </c:pt>
              <c:pt idx="64">
                <c:v>86.92435294634619</c:v>
              </c:pt>
              <c:pt idx="65">
                <c:v>87.34208155732303</c:v>
              </c:pt>
              <c:pt idx="66">
                <c:v>88.13469481917653</c:v>
              </c:pt>
              <c:pt idx="67">
                <c:v>87.50659137847695</c:v>
              </c:pt>
              <c:pt idx="68">
                <c:v>86.97241508107396</c:v>
              </c:pt>
              <c:pt idx="69">
                <c:v>86.63405765259041</c:v>
              </c:pt>
              <c:pt idx="70">
                <c:v>85.20153139693282</c:v>
              </c:pt>
              <c:pt idx="71">
                <c:v>84.44105110515446</c:v>
              </c:pt>
              <c:pt idx="72">
                <c:v>84.84916728918574</c:v>
              </c:pt>
              <c:pt idx="73">
                <c:v>86.31355187414862</c:v>
              </c:pt>
              <c:pt idx="74">
                <c:v>85.59399305708133</c:v>
              </c:pt>
              <c:pt idx="75">
                <c:v>87.84192775849189</c:v>
              </c:pt>
              <c:pt idx="76">
                <c:v>86.9383596256097</c:v>
              </c:pt>
              <c:pt idx="77">
                <c:v>86.47366744298458</c:v>
              </c:pt>
              <c:pt idx="78">
                <c:v>86.89276925781078</c:v>
              </c:pt>
              <c:pt idx="79">
                <c:v>86.95923232412005</c:v>
              </c:pt>
              <c:pt idx="80">
                <c:v>88.17204596387924</c:v>
              </c:pt>
              <c:pt idx="81">
                <c:v>88.68672276662126</c:v>
              </c:pt>
              <c:pt idx="82">
                <c:v>88.24317792327636</c:v>
              </c:pt>
              <c:pt idx="83">
                <c:v>88.90671002328953</c:v>
              </c:pt>
              <c:pt idx="84">
                <c:v>88.90671002328953</c:v>
              </c:pt>
              <c:pt idx="85">
                <c:v>90.47435953772467</c:v>
              </c:pt>
              <c:pt idx="86">
                <c:v>90.11897438150899</c:v>
              </c:pt>
              <c:pt idx="87">
                <c:v>89.59331194797205</c:v>
              </c:pt>
              <c:pt idx="88">
                <c:v>90.26068901876346</c:v>
              </c:pt>
              <c:pt idx="89">
                <c:v>89.96215450191151</c:v>
              </c:pt>
              <c:pt idx="90">
                <c:v>88.66310366041218</c:v>
              </c:pt>
              <c:pt idx="91">
                <c:v>88.9652085072725</c:v>
              </c:pt>
              <c:pt idx="92">
                <c:v>88.95669464340644</c:v>
              </c:pt>
              <c:pt idx="93">
                <c:v>89.47521641692666</c:v>
              </c:pt>
              <c:pt idx="94">
                <c:v>89.84872786395395</c:v>
              </c:pt>
              <c:pt idx="95">
                <c:v>90.09562991606977</c:v>
              </c:pt>
              <c:pt idx="96">
                <c:v>90.77893615151382</c:v>
              </c:pt>
              <c:pt idx="97">
                <c:v>89.03194621435163</c:v>
              </c:pt>
              <c:pt idx="98">
                <c:v>88.34259788197039</c:v>
              </c:pt>
              <c:pt idx="99">
                <c:v>88.68891989278025</c:v>
              </c:pt>
              <c:pt idx="100">
                <c:v>87.04546952586017</c:v>
              </c:pt>
              <c:pt idx="101">
                <c:v>86.8458056861625</c:v>
              </c:pt>
              <c:pt idx="102">
                <c:v>86.40473260974645</c:v>
              </c:pt>
              <c:pt idx="103">
                <c:v>87.05261018587687</c:v>
              </c:pt>
              <c:pt idx="104">
                <c:v>87.30610361646967</c:v>
              </c:pt>
              <c:pt idx="105">
                <c:v>87.40524893439382</c:v>
              </c:pt>
              <c:pt idx="106">
                <c:v>86.55221470316825</c:v>
              </c:pt>
              <c:pt idx="107">
                <c:v>87.1531287076504</c:v>
              </c:pt>
              <c:pt idx="108">
                <c:v>85.77498132442766</c:v>
              </c:pt>
              <c:pt idx="109">
                <c:v>85.67116711341565</c:v>
              </c:pt>
              <c:pt idx="110">
                <c:v>83.75774486971042</c:v>
              </c:pt>
              <c:pt idx="111">
                <c:v>83.52127916684977</c:v>
              </c:pt>
              <c:pt idx="112">
                <c:v>83.07443863426639</c:v>
              </c:pt>
              <c:pt idx="113">
                <c:v>81.57929428307774</c:v>
              </c:pt>
              <c:pt idx="114">
                <c:v>82.38728742804412</c:v>
              </c:pt>
              <c:pt idx="115">
                <c:v>83.00138418948015</c:v>
              </c:pt>
              <c:pt idx="116">
                <c:v>82.64929472250297</c:v>
              </c:pt>
              <c:pt idx="117">
                <c:v>83.11151513819924</c:v>
              </c:pt>
              <c:pt idx="118">
                <c:v>82.10330887199542</c:v>
              </c:pt>
              <c:pt idx="119">
                <c:v>81.74270554115218</c:v>
              </c:pt>
              <c:pt idx="120">
                <c:v>80.28765874236498</c:v>
              </c:pt>
              <c:pt idx="121">
                <c:v>80.49720964977809</c:v>
              </c:pt>
              <c:pt idx="122">
                <c:v>80.3730720217955</c:v>
              </c:pt>
              <c:pt idx="123">
                <c:v>81.24615502922178</c:v>
              </c:pt>
              <c:pt idx="124">
                <c:v>79.34042272707299</c:v>
              </c:pt>
              <c:pt idx="125">
                <c:v>78.9883332600958</c:v>
              </c:pt>
              <c:pt idx="126">
                <c:v>79.82214263743025</c:v>
              </c:pt>
              <c:pt idx="127">
                <c:v>78.28607681153052</c:v>
              </c:pt>
              <c:pt idx="128">
                <c:v>78.01335852704663</c:v>
              </c:pt>
              <c:pt idx="129">
                <c:v>78.92296875686601</c:v>
              </c:pt>
              <c:pt idx="130">
                <c:v>77.93151557762447</c:v>
              </c:pt>
              <c:pt idx="131">
                <c:v>78.79443687656546</c:v>
              </c:pt>
              <c:pt idx="132">
                <c:v>77.93810695610142</c:v>
              </c:pt>
              <c:pt idx="133">
                <c:v>79.25336160302325</c:v>
              </c:pt>
              <c:pt idx="134">
                <c:v>77.82550424045348</c:v>
              </c:pt>
              <c:pt idx="135">
                <c:v>75.69346794392935</c:v>
              </c:pt>
              <c:pt idx="136">
                <c:v>76.08620424484774</c:v>
              </c:pt>
              <c:pt idx="137">
                <c:v>74.45099310102387</c:v>
              </c:pt>
              <c:pt idx="138">
                <c:v>74.58199674825329</c:v>
              </c:pt>
              <c:pt idx="139">
                <c:v>76.55583996133058</c:v>
              </c:pt>
              <c:pt idx="140">
                <c:v>77.89279122907237</c:v>
              </c:pt>
              <c:pt idx="141">
                <c:v>78.2984356461748</c:v>
              </c:pt>
              <c:pt idx="142">
                <c:v>77.75986509645384</c:v>
              </c:pt>
              <c:pt idx="143">
                <c:v>79.38985806565013</c:v>
              </c:pt>
              <c:pt idx="144">
                <c:v>78.54396449444127</c:v>
              </c:pt>
              <c:pt idx="145">
                <c:v>78.47063540888519</c:v>
              </c:pt>
              <c:pt idx="146">
                <c:v>77.63929779847959</c:v>
              </c:pt>
              <c:pt idx="147">
                <c:v>78.00072505163247</c:v>
              </c:pt>
              <c:pt idx="148">
                <c:v>79.1643779935844</c:v>
              </c:pt>
              <c:pt idx="149">
                <c:v>79.13361822735861</c:v>
              </c:pt>
              <c:pt idx="150">
                <c:v>78.34292745089422</c:v>
              </c:pt>
              <c:pt idx="151">
                <c:v>77.55690556751769</c:v>
              </c:pt>
              <c:pt idx="152">
                <c:v>79.61451421540625</c:v>
              </c:pt>
              <c:pt idx="153">
                <c:v>80.14841587203938</c:v>
              </c:pt>
              <c:pt idx="154">
                <c:v>79.96385727468471</c:v>
              </c:pt>
              <c:pt idx="155">
                <c:v>80.42333128268226</c:v>
              </c:pt>
              <c:pt idx="156">
                <c:v>81.3669969679659</c:v>
              </c:pt>
              <c:pt idx="157">
                <c:v>81.16486136133936</c:v>
              </c:pt>
              <c:pt idx="158">
                <c:v>79.3077404754581</c:v>
              </c:pt>
              <c:pt idx="159">
                <c:v>79.7026739025355</c:v>
              </c:pt>
              <c:pt idx="160">
                <c:v>79.80731203585711</c:v>
              </c:pt>
              <c:pt idx="161">
                <c:v>79.79962209430066</c:v>
              </c:pt>
              <c:pt idx="162">
                <c:v>77.8710946082524</c:v>
              </c:pt>
              <c:pt idx="163">
                <c:v>78.18281188205827</c:v>
              </c:pt>
              <c:pt idx="164">
                <c:v>77.41766269719207</c:v>
              </c:pt>
              <c:pt idx="165">
                <c:v>78.78619765346926</c:v>
              </c:pt>
              <c:pt idx="166">
                <c:v>78.35995517862635</c:v>
              </c:pt>
              <c:pt idx="167">
                <c:v>78.58653381377158</c:v>
              </c:pt>
              <c:pt idx="168">
                <c:v>78.78949334270774</c:v>
              </c:pt>
              <c:pt idx="169">
                <c:v>79.96220943006549</c:v>
              </c:pt>
              <c:pt idx="170">
                <c:v>80.07536142725316</c:v>
              </c:pt>
              <c:pt idx="171">
                <c:v>79.70542031023422</c:v>
              </c:pt>
              <c:pt idx="172">
                <c:v>80.3354462363229</c:v>
              </c:pt>
              <c:pt idx="173">
                <c:v>79.19870808981851</c:v>
              </c:pt>
              <c:pt idx="174">
                <c:v>77.2270620029002</c:v>
              </c:pt>
              <c:pt idx="175">
                <c:v>75.6470536538208</c:v>
              </c:pt>
              <c:pt idx="176">
                <c:v>78.1753965812717</c:v>
              </c:pt>
              <c:pt idx="177">
                <c:v>78.0564771279167</c:v>
              </c:pt>
              <c:pt idx="178">
                <c:v>77.463253064991</c:v>
              </c:pt>
              <c:pt idx="179">
                <c:v>77.10649470492595</c:v>
              </c:pt>
              <c:pt idx="180">
                <c:v>78.51100760205651</c:v>
              </c:pt>
              <c:pt idx="181">
                <c:v>75.38367315551258</c:v>
              </c:pt>
              <c:pt idx="182">
                <c:v>73.02066397152525</c:v>
              </c:pt>
              <c:pt idx="183">
                <c:v>71.34205958606144</c:v>
              </c:pt>
              <c:pt idx="184">
                <c:v>70.56757261501954</c:v>
              </c:pt>
              <c:pt idx="185">
                <c:v>77.1570286065826</c:v>
              </c:pt>
              <c:pt idx="186">
                <c:v>75.39767983477613</c:v>
              </c:pt>
              <c:pt idx="187">
                <c:v>74.43066968405326</c:v>
              </c:pt>
              <c:pt idx="188">
                <c:v>73.89319769741178</c:v>
              </c:pt>
              <c:pt idx="189">
                <c:v>75.84891461967746</c:v>
              </c:pt>
              <c:pt idx="190">
                <c:v>74.75914004482138</c:v>
              </c:pt>
              <c:pt idx="191">
                <c:v>71.09680537856484</c:v>
              </c:pt>
              <c:pt idx="192">
                <c:v>72.37141319154546</c:v>
              </c:pt>
              <c:pt idx="193">
                <c:v>73.13903414334051</c:v>
              </c:pt>
              <c:pt idx="194">
                <c:v>72.20772729270115</c:v>
              </c:pt>
              <c:pt idx="195">
                <c:v>74.88547479896296</c:v>
              </c:pt>
              <c:pt idx="196">
                <c:v>69.28609878279211</c:v>
              </c:pt>
              <c:pt idx="197">
                <c:v>69.40501823614711</c:v>
              </c:pt>
              <c:pt idx="198">
                <c:v>64.82565803928462</c:v>
              </c:pt>
              <c:pt idx="199">
                <c:v>62.94134771718593</c:v>
              </c:pt>
              <c:pt idx="200">
                <c:v>57.523509249901124</c:v>
              </c:pt>
              <c:pt idx="201">
                <c:v>63.712538998989324</c:v>
              </c:pt>
              <c:pt idx="202">
                <c:v>66.15409544316034</c:v>
              </c:pt>
              <c:pt idx="203">
                <c:v>61.7807158237026</c:v>
              </c:pt>
              <c:pt idx="204">
                <c:v>58.70144351188645</c:v>
              </c:pt>
              <c:pt idx="205">
                <c:v>62.237443424001405</c:v>
              </c:pt>
              <c:pt idx="206">
                <c:v>65.05003954827086</c:v>
              </c:pt>
              <c:pt idx="207">
                <c:v>64.37195148745441</c:v>
              </c:pt>
              <c:pt idx="208">
                <c:v>61.158379839170365</c:v>
              </c:pt>
              <c:pt idx="209">
                <c:v>61.15371094608252</c:v>
              </c:pt>
              <c:pt idx="210">
                <c:v>58.177978204508506</c:v>
              </c:pt>
              <c:pt idx="211">
                <c:v>56.525464692182624</c:v>
              </c:pt>
              <c:pt idx="212">
                <c:v>56.62378608779716</c:v>
              </c:pt>
              <c:pt idx="213">
                <c:v>62.237718064771286</c:v>
              </c:pt>
              <c:pt idx="214">
                <c:v>62.17482532847036</c:v>
              </c:pt>
              <c:pt idx="215">
                <c:v>64.03057301050225</c:v>
              </c:pt>
              <c:pt idx="216">
                <c:v>64.26291910181482</c:v>
              </c:pt>
              <c:pt idx="217">
                <c:v>66.90276618183417</c:v>
              </c:pt>
              <c:pt idx="218">
                <c:v>65.18818385551698</c:v>
              </c:pt>
              <c:pt idx="219">
                <c:v>61.56072856703432</c:v>
              </c:pt>
              <c:pt idx="220">
                <c:v>62.7339939359318</c:v>
              </c:pt>
              <c:pt idx="221">
                <c:v>63.149800061519535</c:v>
              </c:pt>
              <c:pt idx="222">
                <c:v>60.6758360065035</c:v>
              </c:pt>
              <c:pt idx="223">
                <c:v>58.71709803576922</c:v>
              </c:pt>
              <c:pt idx="224">
                <c:v>58.588566155468655</c:v>
              </c:pt>
              <c:pt idx="225">
                <c:v>59.158171112185265</c:v>
              </c:pt>
              <c:pt idx="226">
                <c:v>57.58310629696357</c:v>
              </c:pt>
              <c:pt idx="227">
                <c:v>58.44053478050709</c:v>
              </c:pt>
              <c:pt idx="228">
                <c:v>55.814969020521154</c:v>
              </c:pt>
              <c:pt idx="229">
                <c:v>53.719459946390124</c:v>
              </c:pt>
              <c:pt idx="230">
                <c:v>52.02547567781342</c:v>
              </c:pt>
              <c:pt idx="231">
                <c:v>57.0121281363976</c:v>
              </c:pt>
              <c:pt idx="232">
                <c:v>57.2735861493167</c:v>
              </c:pt>
              <c:pt idx="233">
                <c:v>57.25573449927494</c:v>
              </c:pt>
              <c:pt idx="234">
                <c:v>58.46717493518479</c:v>
              </c:pt>
              <c:pt idx="235">
                <c:v>59.29604077866151</c:v>
              </c:pt>
              <c:pt idx="236">
                <c:v>55.74273849804457</c:v>
              </c:pt>
              <c:pt idx="237">
                <c:v>56.72402996880081</c:v>
              </c:pt>
              <c:pt idx="238">
                <c:v>57.16043415212903</c:v>
              </c:pt>
              <c:pt idx="239">
                <c:v>56.89842685767016</c:v>
              </c:pt>
              <c:pt idx="240">
                <c:v>54.74112361031771</c:v>
              </c:pt>
              <c:pt idx="241">
                <c:v>58.763237685107875</c:v>
              </c:pt>
              <c:pt idx="242">
                <c:v>59.37266555345608</c:v>
              </c:pt>
              <c:pt idx="243">
                <c:v>59.257591070879286</c:v>
              </c:pt>
              <c:pt idx="244">
                <c:v>58.82448257678956</c:v>
              </c:pt>
              <c:pt idx="245">
                <c:v>57.12061124049743</c:v>
              </c:pt>
              <c:pt idx="246">
                <c:v>56.80092938436525</c:v>
              </c:pt>
              <c:pt idx="247">
                <c:v>57.39085775805247</c:v>
              </c:pt>
              <c:pt idx="248">
                <c:v>56.67569319330317</c:v>
              </c:pt>
              <c:pt idx="249">
                <c:v>56.54414026453399</c:v>
              </c:pt>
              <c:pt idx="250">
                <c:v>56.38320077338841</c:v>
              </c:pt>
              <c:pt idx="251">
                <c:v>55.58921430768555</c:v>
              </c:pt>
              <c:pt idx="252">
                <c:v>55.3445093817287</c:v>
              </c:pt>
              <c:pt idx="253">
                <c:v>55.17752779364591</c:v>
              </c:pt>
              <c:pt idx="254">
                <c:v>55.17752779364591</c:v>
              </c:pt>
              <c:pt idx="255">
                <c:v>55.56696840532583</c:v>
              </c:pt>
            </c:numLit>
          </c:val>
          <c:smooth val="0"/>
        </c:ser>
        <c:ser>
          <c:idx val="3"/>
          <c:order val="4"/>
          <c:tx>
            <c:v>Dow Jones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98.0351880104651</c:v>
              </c:pt>
              <c:pt idx="2">
                <c:v>98.24435233351102</c:v>
              </c:pt>
              <c:pt idx="3">
                <c:v>96.41831945542219</c:v>
              </c:pt>
              <c:pt idx="4">
                <c:v>97.53835572793167</c:v>
              </c:pt>
              <c:pt idx="5">
                <c:v>98.44041995233107</c:v>
              </c:pt>
              <c:pt idx="6">
                <c:v>96.5502821535577</c:v>
              </c:pt>
              <c:pt idx="7">
                <c:v>97.86646263380084</c:v>
              </c:pt>
              <c:pt idx="8">
                <c:v>95.74464337138271</c:v>
              </c:pt>
              <c:pt idx="9">
                <c:v>95.47696511834519</c:v>
              </c:pt>
              <c:pt idx="10">
                <c:v>93.12606841534475</c:v>
              </c:pt>
              <c:pt idx="11">
                <c:v>92.6672242339577</c:v>
              </c:pt>
              <c:pt idx="12">
                <c:v>92.6672242339577</c:v>
              </c:pt>
              <c:pt idx="13">
                <c:v>91.68604366180787</c:v>
              </c:pt>
              <c:pt idx="14">
                <c:v>93.97589900066787</c:v>
              </c:pt>
              <c:pt idx="15">
                <c:v>94.80642917976338</c:v>
              </c:pt>
              <c:pt idx="16">
                <c:v>93.49338884497791</c:v>
              </c:pt>
              <c:pt idx="17">
                <c:v>94.846868126145</c:v>
              </c:pt>
              <c:pt idx="18">
                <c:v>95.58526184217781</c:v>
              </c:pt>
              <c:pt idx="19">
                <c:v>95.29828318291271</c:v>
              </c:pt>
              <c:pt idx="20">
                <c:v>96.88773290688627</c:v>
              </c:pt>
              <c:pt idx="21">
                <c:v>97.59870779184972</c:v>
              </c:pt>
              <c:pt idx="22">
                <c:v>96.77131775821188</c:v>
              </c:pt>
              <c:pt idx="23">
                <c:v>93.93729818821267</c:v>
              </c:pt>
              <c:pt idx="24">
                <c:v>93.43924048306161</c:v>
              </c:pt>
              <c:pt idx="25">
                <c:v>93.79844248785301</c:v>
              </c:pt>
              <c:pt idx="26">
                <c:v>93.30161020531956</c:v>
              </c:pt>
              <c:pt idx="27">
                <c:v>93.7449068372455</c:v>
              </c:pt>
              <c:pt idx="28">
                <c:v>94.76660294469056</c:v>
              </c:pt>
              <c:pt idx="29">
                <c:v>96.13624248662758</c:v>
              </c:pt>
              <c:pt idx="30">
                <c:v>94.79394518684632</c:v>
              </c:pt>
              <c:pt idx="31">
                <c:v>94.57359888241457</c:v>
              </c:pt>
              <c:pt idx="32">
                <c:v>94.48942766636644</c:v>
              </c:pt>
              <c:pt idx="33">
                <c:v>94.48942766636644</c:v>
              </c:pt>
              <c:pt idx="34">
                <c:v>95.17903424443506</c:v>
              </c:pt>
              <c:pt idx="35">
                <c:v>94.08411913558689</c:v>
              </c:pt>
              <c:pt idx="36">
                <c:v>94.82488710794136</c:v>
              </c:pt>
              <c:pt idx="37">
                <c:v>96.27394935328321</c:v>
              </c:pt>
              <c:pt idx="38">
                <c:v>97.15242419229332</c:v>
              </c:pt>
              <c:pt idx="39">
                <c:v>97.2241114154244</c:v>
              </c:pt>
              <c:pt idx="40">
                <c:v>96.3655496939507</c:v>
              </c:pt>
              <c:pt idx="41">
                <c:v>93.94694839132646</c:v>
              </c:pt>
              <c:pt idx="42">
                <c:v>93.88958329503888</c:v>
              </c:pt>
              <c:pt idx="43">
                <c:v>93.54416729469575</c:v>
              </c:pt>
              <c:pt idx="44">
                <c:v>93.85963702982066</c:v>
              </c:pt>
              <c:pt idx="45">
                <c:v>92.21603894393078</c:v>
              </c:pt>
              <c:pt idx="46">
                <c:v>91.09247958139565</c:v>
              </c:pt>
              <c:pt idx="47">
                <c:v>89.916533401957</c:v>
              </c:pt>
              <c:pt idx="48">
                <c:v>93.10768707608035</c:v>
              </c:pt>
              <c:pt idx="49">
                <c:v>92.75101250543781</c:v>
              </c:pt>
              <c:pt idx="50">
                <c:v>93.02290314872343</c:v>
              </c:pt>
              <c:pt idx="51">
                <c:v>91.5320999454687</c:v>
              </c:pt>
              <c:pt idx="52">
                <c:v>91.69416208664963</c:v>
              </c:pt>
              <c:pt idx="53">
                <c:v>94.9140366033736</c:v>
              </c:pt>
              <c:pt idx="54">
                <c:v>92.66998143484734</c:v>
              </c:pt>
              <c:pt idx="55">
                <c:v>94.67400694814626</c:v>
              </c:pt>
              <c:pt idx="56">
                <c:v>96.10867047773101</c:v>
              </c:pt>
              <c:pt idx="57">
                <c:v>95.98582186031408</c:v>
              </c:pt>
              <c:pt idx="58">
                <c:v>95.14533512245038</c:v>
              </c:pt>
              <c:pt idx="59">
                <c:v>94.22320460268735</c:v>
              </c:pt>
              <c:pt idx="60">
                <c:v>93.56408041223217</c:v>
              </c:pt>
              <c:pt idx="61">
                <c:v>93.92014227156591</c:v>
              </c:pt>
              <c:pt idx="62">
                <c:v>96.9183684723269</c:v>
              </c:pt>
              <c:pt idx="63">
                <c:v>96.54668247461844</c:v>
              </c:pt>
              <c:pt idx="64">
                <c:v>96.70139208009363</c:v>
              </c:pt>
              <c:pt idx="65">
                <c:v>96.5741778946014</c:v>
              </c:pt>
              <c:pt idx="66">
                <c:v>96.59723115759549</c:v>
              </c:pt>
              <c:pt idx="67">
                <c:v>96.3215876575434</c:v>
              </c:pt>
              <c:pt idx="68">
                <c:v>95.94492338045085</c:v>
              </c:pt>
              <c:pt idx="69">
                <c:v>96.36401791567867</c:v>
              </c:pt>
              <c:pt idx="70">
                <c:v>94.39905274831658</c:v>
              </c:pt>
              <c:pt idx="71">
                <c:v>94.2201410461433</c:v>
              </c:pt>
              <c:pt idx="72">
                <c:v>94.68281467321043</c:v>
              </c:pt>
              <c:pt idx="73">
                <c:v>96.64961797449895</c:v>
              </c:pt>
              <c:pt idx="74">
                <c:v>96.65896182195836</c:v>
              </c:pt>
              <c:pt idx="75">
                <c:v>98.41185228755768</c:v>
              </c:pt>
              <c:pt idx="76">
                <c:v>98.22543487185143</c:v>
              </c:pt>
              <c:pt idx="77">
                <c:v>97.42285964622049</c:v>
              </c:pt>
              <c:pt idx="78">
                <c:v>97.75211538579369</c:v>
              </c:pt>
              <c:pt idx="79">
                <c:v>98.40871214210001</c:v>
              </c:pt>
              <c:pt idx="80">
                <c:v>98.7373551703644</c:v>
              </c:pt>
              <c:pt idx="81">
                <c:v>98.58333486511161</c:v>
              </c:pt>
              <c:pt idx="82">
                <c:v>98.27843440006373</c:v>
              </c:pt>
              <c:pt idx="83">
                <c:v>98.18798289310025</c:v>
              </c:pt>
              <c:pt idx="84">
                <c:v>99.64217659565342</c:v>
              </c:pt>
              <c:pt idx="85">
                <c:v>100.01133515921306</c:v>
              </c:pt>
              <c:pt idx="86">
                <c:v>99.33229785122145</c:v>
              </c:pt>
              <c:pt idx="87">
                <c:v>99.72512238908394</c:v>
              </c:pt>
              <c:pt idx="88">
                <c:v>98.14371450103854</c:v>
              </c:pt>
              <c:pt idx="89">
                <c:v>98.54527017505164</c:v>
              </c:pt>
              <c:pt idx="90">
                <c:v>97.61931020960853</c:v>
              </c:pt>
              <c:pt idx="91">
                <c:v>98.61825940971393</c:v>
              </c:pt>
              <c:pt idx="92">
                <c:v>98.28027253399017</c:v>
              </c:pt>
              <c:pt idx="93">
                <c:v>98.7872911420326</c:v>
              </c:pt>
              <c:pt idx="94">
                <c:v>99.5093714194683</c:v>
              </c:pt>
              <c:pt idx="95">
                <c:v>99.46449031609777</c:v>
              </c:pt>
              <c:pt idx="96">
                <c:v>99.7812620627539</c:v>
              </c:pt>
              <c:pt idx="97">
                <c:v>98.25346641422962</c:v>
              </c:pt>
              <c:pt idx="98">
                <c:v>96.51114521870731</c:v>
              </c:pt>
              <c:pt idx="99">
                <c:v>96.69825193463598</c:v>
              </c:pt>
              <c:pt idx="100">
                <c:v>95.58013038496651</c:v>
              </c:pt>
              <c:pt idx="101">
                <c:v>95.58013038496651</c:v>
              </c:pt>
              <c:pt idx="102">
                <c:v>96.10644939923657</c:v>
              </c:pt>
              <c:pt idx="103">
                <c:v>96.45630755656858</c:v>
              </c:pt>
              <c:pt idx="104">
                <c:v>96.8560250966552</c:v>
              </c:pt>
              <c:pt idx="105">
                <c:v>96.79551985490995</c:v>
              </c:pt>
              <c:pt idx="106">
                <c:v>95.76539896696875</c:v>
              </c:pt>
              <c:pt idx="107">
                <c:v>94.99208070633361</c:v>
              </c:pt>
              <c:pt idx="108">
                <c:v>94.89734022020845</c:v>
              </c:pt>
              <c:pt idx="109">
                <c:v>96.53611320454144</c:v>
              </c:pt>
              <c:pt idx="110">
                <c:v>93.51360831816874</c:v>
              </c:pt>
              <c:pt idx="111">
                <c:v>94.05363674797346</c:v>
              </c:pt>
              <c:pt idx="112">
                <c:v>94.12593668241335</c:v>
              </c:pt>
              <c:pt idx="113">
                <c:v>92.54828165113445</c:v>
              </c:pt>
              <c:pt idx="114">
                <c:v>92.99104216066516</c:v>
              </c:pt>
              <c:pt idx="115">
                <c:v>94.26065658143852</c:v>
              </c:pt>
              <c:pt idx="116">
                <c:v>93.96755080908528</c:v>
              </c:pt>
              <c:pt idx="117">
                <c:v>93.13441660692732</c:v>
              </c:pt>
              <c:pt idx="118">
                <c:v>92.1292637048202</c:v>
              </c:pt>
              <c:pt idx="119">
                <c:v>92.38989577780637</c:v>
              </c:pt>
              <c:pt idx="120">
                <c:v>90.70187612202758</c:v>
              </c:pt>
              <c:pt idx="121">
                <c:v>90.69934868787874</c:v>
              </c:pt>
              <c:pt idx="122">
                <c:v>90.43182361266842</c:v>
              </c:pt>
              <c:pt idx="123">
                <c:v>90.46552273465312</c:v>
              </c:pt>
              <c:pt idx="124">
                <c:v>87.72049948225896</c:v>
              </c:pt>
              <c:pt idx="125">
                <c:v>86.90168740694448</c:v>
              </c:pt>
              <c:pt idx="126">
                <c:v>86.92849352670503</c:v>
              </c:pt>
              <c:pt idx="127">
                <c:v>87.17549277307012</c:v>
              </c:pt>
              <c:pt idx="128">
                <c:v>85.8983726387638</c:v>
              </c:pt>
              <c:pt idx="129">
                <c:v>86.45770147479614</c:v>
              </c:pt>
              <c:pt idx="130">
                <c:v>86.45770147479614</c:v>
              </c:pt>
              <c:pt idx="131">
                <c:v>86.02436140163839</c:v>
              </c:pt>
              <c:pt idx="132">
                <c:v>87.19042761122242</c:v>
              </c:pt>
              <c:pt idx="133">
                <c:v>85.37703190387785</c:v>
              </c:pt>
              <c:pt idx="134">
                <c:v>86.00184426103952</c:v>
              </c:pt>
              <c:pt idx="135">
                <c:v>85.01782989908646</c:v>
              </c:pt>
              <c:pt idx="136">
                <c:v>84.6704991759033</c:v>
              </c:pt>
              <c:pt idx="137">
                <c:v>83.96090289138468</c:v>
              </c:pt>
              <c:pt idx="138">
                <c:v>86.08042448639476</c:v>
              </c:pt>
              <c:pt idx="139">
                <c:v>87.66872537666428</c:v>
              </c:pt>
              <c:pt idx="140">
                <c:v>88.05098064444977</c:v>
              </c:pt>
              <c:pt idx="141">
                <c:v>87.82711124999236</c:v>
              </c:pt>
              <c:pt idx="142">
                <c:v>88.86228700623128</c:v>
              </c:pt>
              <c:pt idx="143">
                <c:v>89.0911346800728</c:v>
              </c:pt>
              <c:pt idx="144">
                <c:v>86.92290253601212</c:v>
              </c:pt>
              <c:pt idx="145">
                <c:v>87.08687940003308</c:v>
              </c:pt>
              <c:pt idx="146">
                <c:v>85.25173244122567</c:v>
              </c:pt>
              <c:pt idx="147">
                <c:v>87.29267381088053</c:v>
              </c:pt>
              <c:pt idx="148">
                <c:v>88.71822325974671</c:v>
              </c:pt>
              <c:pt idx="149">
                <c:v>87.14301907370306</c:v>
              </c:pt>
              <c:pt idx="150">
                <c:v>86.74705439038289</c:v>
              </c:pt>
              <c:pt idx="151">
                <c:v>86.42407894172503</c:v>
              </c:pt>
              <c:pt idx="152">
                <c:v>88.96392049458058</c:v>
              </c:pt>
              <c:pt idx="153">
                <c:v>89.27257381639492</c:v>
              </c:pt>
              <c:pt idx="154">
                <c:v>87.55208046124908</c:v>
              </c:pt>
              <c:pt idx="155">
                <c:v>89.87188206532728</c:v>
              </c:pt>
              <c:pt idx="156">
                <c:v>90.23973861735567</c:v>
              </c:pt>
              <c:pt idx="157">
                <c:v>89.16841289389679</c:v>
              </c:pt>
              <c:pt idx="158">
                <c:v>88.3296877010459</c:v>
              </c:pt>
              <c:pt idx="159">
                <c:v>88.9651459171982</c:v>
              </c:pt>
              <c:pt idx="160">
                <c:v>89.30190737030433</c:v>
              </c:pt>
              <c:pt idx="161">
                <c:v>87.91940089088224</c:v>
              </c:pt>
              <c:pt idx="162">
                <c:v>86.9173115453192</c:v>
              </c:pt>
              <c:pt idx="163">
                <c:v>87.44485598220687</c:v>
              </c:pt>
              <c:pt idx="164">
                <c:v>87.54273661378967</c:v>
              </c:pt>
              <c:pt idx="165">
                <c:v>89.0580482693969</c:v>
              </c:pt>
              <c:pt idx="166">
                <c:v>87.20605174959715</c:v>
              </c:pt>
              <c:pt idx="167">
                <c:v>87.40993143760456</c:v>
              </c:pt>
              <c:pt idx="168">
                <c:v>88.0964744591291</c:v>
              </c:pt>
              <c:pt idx="169">
                <c:v>89.72529088469386</c:v>
              </c:pt>
              <c:pt idx="170">
                <c:v>88.41079536054997</c:v>
              </c:pt>
              <c:pt idx="171">
                <c:v>88.41079536054997</c:v>
              </c:pt>
              <c:pt idx="172">
                <c:v>88.20683908362898</c:v>
              </c:pt>
              <c:pt idx="173">
                <c:v>88.3290749897371</c:v>
              </c:pt>
              <c:pt idx="174">
                <c:v>85.6894380824587</c:v>
              </c:pt>
              <c:pt idx="175">
                <c:v>85.94011359667665</c:v>
              </c:pt>
              <c:pt idx="176">
                <c:v>88.15950713502319</c:v>
              </c:pt>
              <c:pt idx="177">
                <c:v>86.0149409652654</c:v>
              </c:pt>
              <c:pt idx="178">
                <c:v>86.30743402630982</c:v>
              </c:pt>
              <c:pt idx="179">
                <c:v>87.56954273355024</c:v>
              </c:pt>
              <c:pt idx="180">
                <c:v>87.47978052680918</c:v>
              </c:pt>
              <c:pt idx="181">
                <c:v>83.61602301343677</c:v>
              </c:pt>
              <c:pt idx="182">
                <c:v>84.6998327298127</c:v>
              </c:pt>
              <c:pt idx="183">
                <c:v>81.25823330821217</c:v>
              </c:pt>
              <c:pt idx="184">
                <c:v>84.39860853261769</c:v>
              </c:pt>
              <c:pt idx="185">
                <c:v>87.22282472167589</c:v>
              </c:pt>
              <c:pt idx="186">
                <c:v>84.36797296717707</c:v>
              </c:pt>
              <c:pt idx="187">
                <c:v>83.13090883468436</c:v>
              </c:pt>
              <c:pt idx="188">
                <c:v>82.9088009852398</c:v>
              </c:pt>
              <c:pt idx="189">
                <c:v>84.41676010514126</c:v>
              </c:pt>
              <c:pt idx="190">
                <c:v>85.34402208211557</c:v>
              </c:pt>
              <c:pt idx="191">
                <c:v>79.38785544914803</c:v>
              </c:pt>
              <c:pt idx="192">
                <c:v>83.10402612601021</c:v>
              </c:pt>
              <c:pt idx="193">
                <c:v>82.95398844426471</c:v>
              </c:pt>
              <c:pt idx="194">
                <c:v>80.28700929483055</c:v>
              </c:pt>
              <c:pt idx="195">
                <c:v>79.0809636723465</c:v>
              </c:pt>
              <c:pt idx="196">
                <c:v>76.24809293605132</c:v>
              </c:pt>
              <c:pt idx="197">
                <c:v>72.35438915746069</c:v>
              </c:pt>
              <c:pt idx="198">
                <c:v>70.90678210147725</c:v>
              </c:pt>
              <c:pt idx="199">
                <c:v>65.70708416815249</c:v>
              </c:pt>
              <c:pt idx="200">
                <c:v>64.7267460740523</c:v>
              </c:pt>
              <c:pt idx="201">
                <c:v>71.89868512153129</c:v>
              </c:pt>
              <c:pt idx="202">
                <c:v>71.311860865516</c:v>
              </c:pt>
              <c:pt idx="203">
                <c:v>65.69728078721148</c:v>
              </c:pt>
              <c:pt idx="204">
                <c:v>68.77117683461084</c:v>
              </c:pt>
              <c:pt idx="205">
                <c:v>67.79819127621639</c:v>
              </c:pt>
              <c:pt idx="206">
                <c:v>70.96292177514721</c:v>
              </c:pt>
              <c:pt idx="207">
                <c:v>69.18782052460342</c:v>
              </c:pt>
              <c:pt idx="208">
                <c:v>65.24770386437022</c:v>
              </c:pt>
              <c:pt idx="209">
                <c:v>66.56533953397178</c:v>
              </c:pt>
              <c:pt idx="210">
                <c:v>64.17346776219449</c:v>
              </c:pt>
              <c:pt idx="211">
                <c:v>62.61733421563762</c:v>
              </c:pt>
              <c:pt idx="212">
                <c:v>69.42876924679399</c:v>
              </c:pt>
              <c:pt idx="213">
                <c:v>68.86078586352468</c:v>
              </c:pt>
              <c:pt idx="214">
                <c:v>70.31390732128745</c:v>
              </c:pt>
              <c:pt idx="215">
                <c:v>71.41923852238541</c:v>
              </c:pt>
              <c:pt idx="216">
                <c:v>71.37956546513979</c:v>
              </c:pt>
              <c:pt idx="217">
                <c:v>73.71897383110002</c:v>
              </c:pt>
              <c:pt idx="218">
                <c:v>69.9966760411497</c:v>
              </c:pt>
              <c:pt idx="219">
                <c:v>66.6001109007469</c:v>
              </c:pt>
              <c:pt idx="220">
                <c:v>68.49966913589324</c:v>
              </c:pt>
              <c:pt idx="221">
                <c:v>67.9385021659345</c:v>
              </c:pt>
              <c:pt idx="222">
                <c:v>66.5860951295578</c:v>
              </c:pt>
              <c:pt idx="223">
                <c:v>63.43599311312489</c:v>
              </c:pt>
              <c:pt idx="224">
                <c:v>67.66821988983452</c:v>
              </c:pt>
              <c:pt idx="225">
                <c:v>65.07997414358276</c:v>
              </c:pt>
              <c:pt idx="226">
                <c:v>63.36645037957466</c:v>
              </c:pt>
              <c:pt idx="227">
                <c:v>64.52424498648972</c:v>
              </c:pt>
              <c:pt idx="228">
                <c:v>61.25029869676305</c:v>
              </c:pt>
              <c:pt idx="229">
                <c:v>57.84216863040641</c:v>
              </c:pt>
              <c:pt idx="230">
                <c:v>61.6266566182012</c:v>
              </c:pt>
              <c:pt idx="231">
                <c:v>64.66700672144306</c:v>
              </c:pt>
              <c:pt idx="232">
                <c:v>64.94333952171755</c:v>
              </c:pt>
              <c:pt idx="233">
                <c:v>66.83615793246696</c:v>
              </c:pt>
              <c:pt idx="234">
                <c:v>66.83615793246696</c:v>
              </c:pt>
              <c:pt idx="235">
                <c:v>67.62065817448793</c:v>
              </c:pt>
              <c:pt idx="236">
                <c:v>62.412994994148605</c:v>
              </c:pt>
              <c:pt idx="237">
                <c:v>64.48089566139123</c:v>
              </c:pt>
              <c:pt idx="238">
                <c:v>65.80282031015447</c:v>
              </c:pt>
              <c:pt idx="239">
                <c:v>64.15271216660847</c:v>
              </c:pt>
              <c:pt idx="240">
                <c:v>66.13774362933417</c:v>
              </c:pt>
              <c:pt idx="241">
                <c:v>68.42591401209492</c:v>
              </c:pt>
              <c:pt idx="242">
                <c:v>66.56595224528058</c:v>
              </c:pt>
              <c:pt idx="243">
                <c:v>67.10276394071406</c:v>
              </c:pt>
              <c:pt idx="244">
                <c:v>65.59909379997427</c:v>
              </c:pt>
              <c:pt idx="245">
                <c:v>66.09378159292687</c:v>
              </c:pt>
              <c:pt idx="246">
                <c:v>65.59480482081258</c:v>
              </c:pt>
              <c:pt idx="247">
                <c:v>68.34901874283894</c:v>
              </c:pt>
              <c:pt idx="248">
                <c:v>67.58466138509519</c:v>
              </c:pt>
              <c:pt idx="249">
                <c:v>65.90468356524457</c:v>
              </c:pt>
              <c:pt idx="250">
                <c:v>65.70647145684369</c:v>
              </c:pt>
              <c:pt idx="251">
                <c:v>65.25199284353192</c:v>
              </c:pt>
              <c:pt idx="252">
                <c:v>64.48395921793528</c:v>
              </c:pt>
              <c:pt idx="253">
                <c:v>64.85916830566941</c:v>
              </c:pt>
              <c:pt idx="254">
                <c:v>65.21967232199204</c:v>
              </c:pt>
              <c:pt idx="255">
                <c:v>64.97749817718386</c:v>
              </c:pt>
            </c:numLit>
          </c:val>
          <c:smooth val="0"/>
        </c:ser>
        <c:ser>
          <c:idx val="8"/>
          <c:order val="5"/>
          <c:tx>
            <c:v>FTSE 100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6"/>
              <c:pt idx="0">
                <c:v>1/08</c:v>
              </c:pt>
              <c:pt idx="21">
                <c:v>2</c:v>
              </c:pt>
              <c:pt idx="41">
                <c:v>3</c:v>
              </c:pt>
              <c:pt idx="64">
                <c:v>4</c:v>
              </c:pt>
              <c:pt idx="83">
                <c:v>5</c:v>
              </c:pt>
              <c:pt idx="106">
                <c:v>6</c:v>
              </c:pt>
              <c:pt idx="128">
                <c:v>7</c:v>
              </c:pt>
              <c:pt idx="149">
                <c:v>8</c:v>
              </c:pt>
              <c:pt idx="172">
                <c:v>9</c:v>
              </c:pt>
              <c:pt idx="193">
                <c:v>10</c:v>
              </c:pt>
              <c:pt idx="215">
                <c:v>11</c:v>
              </c:pt>
              <c:pt idx="236">
                <c:v>12</c:v>
              </c:pt>
            </c:strLit>
          </c:cat>
          <c:val>
            <c:numLit>
              <c:ptCount val="256"/>
              <c:pt idx="0">
                <c:v>100</c:v>
              </c:pt>
              <c:pt idx="1">
                <c:v>97.97975121153193</c:v>
              </c:pt>
              <c:pt idx="2">
                <c:v>97.7822020557459</c:v>
              </c:pt>
              <c:pt idx="3">
                <c:v>98.1032194338982</c:v>
              </c:pt>
              <c:pt idx="4">
                <c:v>96.80988980461154</c:v>
              </c:pt>
              <c:pt idx="5">
                <c:v>96.03821341482237</c:v>
              </c:pt>
              <c:pt idx="6">
                <c:v>95.71873938944965</c:v>
              </c:pt>
              <c:pt idx="7">
                <c:v>95.93017872025187</c:v>
              </c:pt>
              <c:pt idx="8">
                <c:v>92.99626508627344</c:v>
              </c:pt>
              <c:pt idx="9">
                <c:v>91.71991233756212</c:v>
              </c:pt>
              <c:pt idx="10">
                <c:v>91.09485446183288</c:v>
              </c:pt>
              <c:pt idx="11">
                <c:v>91.08405099237584</c:v>
              </c:pt>
              <c:pt idx="12">
                <c:v>86.09130475043986</c:v>
              </c:pt>
              <c:pt idx="13">
                <c:v>88.58999290057722</c:v>
              </c:pt>
              <c:pt idx="14">
                <c:v>86.57128746488874</c:v>
              </c:pt>
              <c:pt idx="15">
                <c:v>90.68432262246505</c:v>
              </c:pt>
              <c:pt idx="16">
                <c:v>90.57937463345372</c:v>
              </c:pt>
              <c:pt idx="17">
                <c:v>89.34314905701144</c:v>
              </c:pt>
              <c:pt idx="18">
                <c:v>90.8293977837454</c:v>
              </c:pt>
              <c:pt idx="19">
                <c:v>90.09013180232739</c:v>
              </c:pt>
              <c:pt idx="20">
                <c:v>90.74605673364819</c:v>
              </c:pt>
              <c:pt idx="21">
                <c:v>93.05182578633824</c:v>
              </c:pt>
              <c:pt idx="22">
                <c:v>93.00552520295089</c:v>
              </c:pt>
              <c:pt idx="23">
                <c:v>90.56394110565795</c:v>
              </c:pt>
              <c:pt idx="24">
                <c:v>90.67814921134672</c:v>
              </c:pt>
              <c:pt idx="25">
                <c:v>88.34305645584469</c:v>
              </c:pt>
              <c:pt idx="26">
                <c:v>89.26752477081212</c:v>
              </c:pt>
              <c:pt idx="27">
                <c:v>88.08994659999382</c:v>
              </c:pt>
              <c:pt idx="28">
                <c:v>91.21214927308084</c:v>
              </c:pt>
              <c:pt idx="29">
                <c:v>90.75068679198692</c:v>
              </c:pt>
              <c:pt idx="30">
                <c:v>90.73833996975029</c:v>
              </c:pt>
              <c:pt idx="31">
                <c:v>89.32308547087693</c:v>
              </c:pt>
              <c:pt idx="32">
                <c:v>91.77701639040653</c:v>
              </c:pt>
              <c:pt idx="33">
                <c:v>92.09031700466093</c:v>
              </c:pt>
              <c:pt idx="34">
                <c:v>90.95903941723</c:v>
              </c:pt>
              <c:pt idx="35">
                <c:v>91.55477359014725</c:v>
              </c:pt>
              <c:pt idx="36">
                <c:v>90.8803284254715</c:v>
              </c:pt>
              <c:pt idx="37">
                <c:v>92.59345001080348</c:v>
              </c:pt>
              <c:pt idx="38">
                <c:v>93.95005710405285</c:v>
              </c:pt>
              <c:pt idx="39">
                <c:v>93.7818316510788</c:v>
              </c:pt>
              <c:pt idx="40">
                <c:v>92.071796771306</c:v>
              </c:pt>
              <c:pt idx="41">
                <c:v>90.8155076087292</c:v>
              </c:pt>
              <c:pt idx="42">
                <c:v>89.80152483254624</c:v>
              </c:pt>
              <c:pt idx="43">
                <c:v>89.01595826774084</c:v>
              </c:pt>
              <c:pt idx="44">
                <c:v>90.34015495261907</c:v>
              </c:pt>
              <c:pt idx="45">
                <c:v>88.99589468160633</c:v>
              </c:pt>
              <c:pt idx="46">
                <c:v>87.96956508318672</c:v>
              </c:pt>
              <c:pt idx="47">
                <c:v>86.87687131524525</c:v>
              </c:pt>
              <c:pt idx="48">
                <c:v>87.82294656912677</c:v>
              </c:pt>
              <c:pt idx="49">
                <c:v>89.15022995956416</c:v>
              </c:pt>
              <c:pt idx="50">
                <c:v>87.85381362471834</c:v>
              </c:pt>
              <c:pt idx="51">
                <c:v>86.91699848751428</c:v>
              </c:pt>
              <c:pt idx="52">
                <c:v>83.5632928974905</c:v>
              </c:pt>
              <c:pt idx="53">
                <c:v>86.51727011760349</c:v>
              </c:pt>
              <c:pt idx="54">
                <c:v>85.58817174429733</c:v>
              </c:pt>
              <c:pt idx="55">
                <c:v>84.81032194338982</c:v>
              </c:pt>
              <c:pt idx="56">
                <c:v>84.81032194338982</c:v>
              </c:pt>
              <c:pt idx="57">
                <c:v>87.80288298299226</c:v>
              </c:pt>
              <c:pt idx="58">
                <c:v>87.35994073525326</c:v>
              </c:pt>
              <c:pt idx="59">
                <c:v>88.24119517239251</c:v>
              </c:pt>
              <c:pt idx="60">
                <c:v>87.86153038861623</c:v>
              </c:pt>
              <c:pt idx="61">
                <c:v>88.00351884433745</c:v>
              </c:pt>
              <c:pt idx="62">
                <c:v>90.32626477760287</c:v>
              </c:pt>
              <c:pt idx="63">
                <c:v>91.30320708707596</c:v>
              </c:pt>
              <c:pt idx="64">
                <c:v>90.9235423032997</c:v>
              </c:pt>
              <c:pt idx="65">
                <c:v>91.78473315430442</c:v>
              </c:pt>
              <c:pt idx="66">
                <c:v>92.82958298607896</c:v>
              </c:pt>
              <c:pt idx="67">
                <c:v>92.44991820230268</c:v>
              </c:pt>
              <c:pt idx="68">
                <c:v>92.35268697718925</c:v>
              </c:pt>
              <c:pt idx="69">
                <c:v>92.06253665462853</c:v>
              </c:pt>
              <c:pt idx="70">
                <c:v>90.98836312004198</c:v>
              </c:pt>
              <c:pt idx="71">
                <c:v>90.00216069389143</c:v>
              </c:pt>
              <c:pt idx="72">
                <c:v>91.16430533691391</c:v>
              </c:pt>
              <c:pt idx="73">
                <c:v>93.31419575886657</c:v>
              </c:pt>
              <c:pt idx="74">
                <c:v>92.29866962990401</c:v>
              </c:pt>
              <c:pt idx="75">
                <c:v>93.47316109516314</c:v>
              </c:pt>
              <c:pt idx="76">
                <c:v>93.4191437478779</c:v>
              </c:pt>
              <c:pt idx="77">
                <c:v>93.13671018921505</c:v>
              </c:pt>
              <c:pt idx="78">
                <c:v>93.89140969842887</c:v>
              </c:pt>
              <c:pt idx="79">
                <c:v>93.38364663394759</c:v>
              </c:pt>
              <c:pt idx="80">
                <c:v>94.01179121523597</c:v>
              </c:pt>
              <c:pt idx="81">
                <c:v>93.9963576874402</c:v>
              </c:pt>
              <c:pt idx="82">
                <c:v>93.9809241596444</c:v>
              </c:pt>
              <c:pt idx="83">
                <c:v>93.94851375127328</c:v>
              </c:pt>
              <c:pt idx="84">
                <c:v>93.94851375127328</c:v>
              </c:pt>
              <c:pt idx="85">
                <c:v>95.92709201469273</c:v>
              </c:pt>
              <c:pt idx="86">
                <c:v>95.92709201469273</c:v>
              </c:pt>
              <c:pt idx="87">
                <c:v>95.92246195635398</c:v>
              </c:pt>
              <c:pt idx="88">
                <c:v>96.62931752940086</c:v>
              </c:pt>
              <c:pt idx="89">
                <c:v>96.78056610179956</c:v>
              </c:pt>
              <c:pt idx="90">
                <c:v>95.76040991449825</c:v>
              </c:pt>
              <c:pt idx="91">
                <c:v>96.00580300645123</c:v>
              </c:pt>
              <c:pt idx="92">
                <c:v>95.8715313146279</c:v>
              </c:pt>
              <c:pt idx="93">
                <c:v>95.93480877859062</c:v>
              </c:pt>
              <c:pt idx="94">
                <c:v>96.48732907367967</c:v>
              </c:pt>
              <c:pt idx="95">
                <c:v>97.29758928295831</c:v>
              </c:pt>
              <c:pt idx="96">
                <c:v>98.41188998981387</c:v>
              </c:pt>
              <c:pt idx="97">
                <c:v>95.5582307003735</c:v>
              </c:pt>
              <c:pt idx="98">
                <c:v>95.65854863104609</c:v>
              </c:pt>
              <c:pt idx="99">
                <c:v>95.40389542241566</c:v>
              </c:pt>
              <c:pt idx="100">
                <c:v>93.94851375127328</c:v>
              </c:pt>
              <c:pt idx="101">
                <c:v>93.94851375127328</c:v>
              </c:pt>
              <c:pt idx="102">
                <c:v>93.5040281507547</c:v>
              </c:pt>
              <c:pt idx="103">
                <c:v>93.67534030928792</c:v>
              </c:pt>
              <c:pt idx="104">
                <c:v>93.65219001759422</c:v>
              </c:pt>
              <c:pt idx="105">
                <c:v>93.42686051177579</c:v>
              </c:pt>
              <c:pt idx="106">
                <c:v>92.71846158594933</c:v>
              </c:pt>
              <c:pt idx="107">
                <c:v>93.49168132851807</c:v>
              </c:pt>
              <c:pt idx="108">
                <c:v>92.13970429360744</c:v>
              </c:pt>
              <c:pt idx="109">
                <c:v>92.52862919406118</c:v>
              </c:pt>
              <c:pt idx="110">
                <c:v>91.16276198413435</c:v>
              </c:pt>
              <c:pt idx="111">
                <c:v>90.71210297249746</c:v>
              </c:pt>
              <c:pt idx="112">
                <c:v>89.93579652436955</c:v>
              </c:pt>
              <c:pt idx="113">
                <c:v>88.33070963360807</c:v>
              </c:pt>
              <c:pt idx="114">
                <c:v>89.36784270148472</c:v>
              </c:pt>
              <c:pt idx="115">
                <c:v>89.55767509337285</c:v>
              </c:pt>
              <c:pt idx="116">
                <c:v>89.43112016544742</c:v>
              </c:pt>
              <c:pt idx="117">
                <c:v>90.46979658610364</c:v>
              </c:pt>
              <c:pt idx="118">
                <c:v>88.84927616754638</c:v>
              </c:pt>
              <c:pt idx="119">
                <c:v>88.10075006945087</c:v>
              </c:pt>
              <c:pt idx="120">
                <c:v>86.74877303454024</c:v>
              </c:pt>
              <c:pt idx="121">
                <c:v>87.4648887242646</c:v>
              </c:pt>
              <c:pt idx="122">
                <c:v>86.96329907090163</c:v>
              </c:pt>
              <c:pt idx="123">
                <c:v>87.44791184368924</c:v>
              </c:pt>
              <c:pt idx="124">
                <c:v>85.16529308269284</c:v>
              </c:pt>
              <c:pt idx="125">
                <c:v>85.3458653579035</c:v>
              </c:pt>
              <c:pt idx="126">
                <c:v>86.82748402629873</c:v>
              </c:pt>
              <c:pt idx="127">
                <c:v>84.57418896811433</c:v>
              </c:pt>
              <c:pt idx="128">
                <c:v>83.74695187826035</c:v>
              </c:pt>
              <c:pt idx="129">
                <c:v>84.52325832638824</c:v>
              </c:pt>
              <c:pt idx="130">
                <c:v>83.53859925301727</c:v>
              </c:pt>
              <c:pt idx="131">
                <c:v>85.08040867981603</c:v>
              </c:pt>
              <c:pt idx="132">
                <c:v>83.96610797296047</c:v>
              </c:pt>
              <c:pt idx="133">
                <c:v>85.34123529956479</c:v>
              </c:pt>
              <c:pt idx="134">
                <c:v>83.44599808624255</c:v>
              </c:pt>
              <c:pt idx="135">
                <c:v>81.20504985029478</c:v>
              </c:pt>
              <c:pt idx="136">
                <c:v>81.80387072877117</c:v>
              </c:pt>
              <c:pt idx="137">
                <c:v>79.820662407013</c:v>
              </c:pt>
              <c:pt idx="138">
                <c:v>79.49192826496282</c:v>
              </c:pt>
              <c:pt idx="139">
                <c:v>81.58625798685064</c:v>
              </c:pt>
              <c:pt idx="140">
                <c:v>82.97681884125073</c:v>
              </c:pt>
              <c:pt idx="141">
                <c:v>83.4074142667531</c:v>
              </c:pt>
              <c:pt idx="142">
                <c:v>82.78698644936262</c:v>
              </c:pt>
              <c:pt idx="143">
                <c:v>84.11118313424082</c:v>
              </c:pt>
              <c:pt idx="144">
                <c:v>82.7592060993302</c:v>
              </c:pt>
              <c:pt idx="145">
                <c:v>82.60950087971109</c:v>
              </c:pt>
              <c:pt idx="146">
                <c:v>81.99215976787976</c:v>
              </c:pt>
              <c:pt idx="147">
                <c:v>82.09402105133191</c:v>
              </c:pt>
              <c:pt idx="148">
                <c:v>83.66052412260395</c:v>
              </c:pt>
              <c:pt idx="149">
                <c:v>83.52470907800105</c:v>
              </c:pt>
              <c:pt idx="150">
                <c:v>82.64191128808224</c:v>
              </c:pt>
              <c:pt idx="151">
                <c:v>82.1094545791277</c:v>
              </c:pt>
              <c:pt idx="152">
                <c:v>84.18217736210143</c:v>
              </c:pt>
              <c:pt idx="153">
                <c:v>84.6698768404482</c:v>
              </c:pt>
              <c:pt idx="154">
                <c:v>84.53714850140446</c:v>
              </c:pt>
              <c:pt idx="155">
                <c:v>84.71772077661512</c:v>
              </c:pt>
              <c:pt idx="156">
                <c:v>85.52952433867334</c:v>
              </c:pt>
              <c:pt idx="157">
                <c:v>85.41685958576412</c:v>
              </c:pt>
              <c:pt idx="158">
                <c:v>84.09111954810632</c:v>
              </c:pt>
              <c:pt idx="159">
                <c:v>84.84427570454054</c:v>
              </c:pt>
              <c:pt idx="160">
                <c:v>84.18680742044018</c:v>
              </c:pt>
              <c:pt idx="161">
                <c:v>84.11581319257955</c:v>
              </c:pt>
              <c:pt idx="162">
                <c:v>82.11254128468686</c:v>
              </c:pt>
              <c:pt idx="163">
                <c:v>82.90582461339014</c:v>
              </c:pt>
              <c:pt idx="164">
                <c:v>82.88113096891688</c:v>
              </c:pt>
              <c:pt idx="165">
                <c:v>84.97083063246598</c:v>
              </c:pt>
              <c:pt idx="166">
                <c:v>84.97083063246598</c:v>
              </c:pt>
              <c:pt idx="167">
                <c:v>84.43220051239312</c:v>
              </c:pt>
              <c:pt idx="168">
                <c:v>85.31808500787112</c:v>
              </c:pt>
              <c:pt idx="169">
                <c:v>86.44627588974288</c:v>
              </c:pt>
              <c:pt idx="170">
                <c:v>86.99262277371362</c:v>
              </c:pt>
              <c:pt idx="171">
                <c:v>86.47096953421614</c:v>
              </c:pt>
              <c:pt idx="172">
                <c:v>86.74722968176066</c:v>
              </c:pt>
              <c:pt idx="173">
                <c:v>84.87977281847084</c:v>
              </c:pt>
              <c:pt idx="174">
                <c:v>82.75611939377104</c:v>
              </c:pt>
              <c:pt idx="175">
                <c:v>80.88248911936292</c:v>
              </c:pt>
              <c:pt idx="176">
                <c:v>84.05562243417602</c:v>
              </c:pt>
              <c:pt idx="177">
                <c:v>83.58181313084546</c:v>
              </c:pt>
              <c:pt idx="178">
                <c:v>82.81939685773374</c:v>
              </c:pt>
              <c:pt idx="179">
                <c:v>82.08167422909528</c:v>
              </c:pt>
              <c:pt idx="180">
                <c:v>83.5987900114208</c:v>
              </c:pt>
              <c:pt idx="181">
                <c:v>80.3191653548168</c:v>
              </c:pt>
              <c:pt idx="182">
                <c:v>77.56273729048986</c:v>
              </c:pt>
              <c:pt idx="183">
                <c:v>75.81566194400716</c:v>
              </c:pt>
              <c:pt idx="184">
                <c:v>75.31561564342378</c:v>
              </c:pt>
              <c:pt idx="185">
                <c:v>81.97209618174523</c:v>
              </c:pt>
              <c:pt idx="186">
                <c:v>80.81396425594963</c:v>
              </c:pt>
              <c:pt idx="187">
                <c:v>79.26845078247986</c:v>
              </c:pt>
              <c:pt idx="188">
                <c:v>78.64262123036083</c:v>
              </c:pt>
              <c:pt idx="189">
                <c:v>80.20835262524308</c:v>
              </c:pt>
              <c:pt idx="190">
                <c:v>78.53304318301078</c:v>
              </c:pt>
              <c:pt idx="191">
                <c:v>74.37062073648796</c:v>
              </c:pt>
              <c:pt idx="192">
                <c:v>75.66209834243912</c:v>
              </c:pt>
              <c:pt idx="193">
                <c:v>76.54397012069019</c:v>
              </c:pt>
              <c:pt idx="194">
                <c:v>75.16652776491651</c:v>
              </c:pt>
              <c:pt idx="195">
                <c:v>76.86282680495108</c:v>
              </c:pt>
              <c:pt idx="196">
                <c:v>70.82739142513196</c:v>
              </c:pt>
              <c:pt idx="197">
                <c:v>71.07479087569838</c:v>
              </c:pt>
              <c:pt idx="198">
                <c:v>67.39343149057011</c:v>
              </c:pt>
              <c:pt idx="199">
                <c:v>66.57715220545113</c:v>
              </c:pt>
              <c:pt idx="200">
                <c:v>60.68555730468871</c:v>
              </c:pt>
              <c:pt idx="201">
                <c:v>65.69898447387104</c:v>
              </c:pt>
              <c:pt idx="202">
                <c:v>67.81816217551008</c:v>
              </c:pt>
              <c:pt idx="203">
                <c:v>62.96246566040066</c:v>
              </c:pt>
              <c:pt idx="204">
                <c:v>59.59486989536068</c:v>
              </c:pt>
              <c:pt idx="205">
                <c:v>62.70657776954657</c:v>
              </c:pt>
              <c:pt idx="206">
                <c:v>66.09670648516838</c:v>
              </c:pt>
              <c:pt idx="207">
                <c:v>65.2796555236596</c:v>
              </c:pt>
              <c:pt idx="208">
                <c:v>62.36518813470383</c:v>
              </c:pt>
              <c:pt idx="209">
                <c:v>63.08963792943791</c:v>
              </c:pt>
              <c:pt idx="210">
                <c:v>59.933944501034055</c:v>
              </c:pt>
              <c:pt idx="211">
                <c:v>59.45905485075779</c:v>
              </c:pt>
              <c:pt idx="212">
                <c:v>60.59789486680865</c:v>
              </c:pt>
              <c:pt idx="213">
                <c:v>65.47735901472359</c:v>
              </c:pt>
              <c:pt idx="214">
                <c:v>66.23529956477452</c:v>
              </c:pt>
              <c:pt idx="215">
                <c:v>67.55779856159522</c:v>
              </c:pt>
              <c:pt idx="216">
                <c:v>68.57548538444918</c:v>
              </c:pt>
              <c:pt idx="217">
                <c:v>71.60385220853783</c:v>
              </c:pt>
              <c:pt idx="218">
                <c:v>69.92514739019045</c:v>
              </c:pt>
              <c:pt idx="219">
                <c:v>65.93835848998364</c:v>
              </c:pt>
              <c:pt idx="220">
                <c:v>67.3667314874834</c:v>
              </c:pt>
              <c:pt idx="221">
                <c:v>67.96802173040714</c:v>
              </c:pt>
              <c:pt idx="222">
                <c:v>65.54140815507608</c:v>
              </c:pt>
              <c:pt idx="223">
                <c:v>64.54332191252277</c:v>
              </c:pt>
              <c:pt idx="224">
                <c:v>64.34561842145878</c:v>
              </c:pt>
              <c:pt idx="225">
                <c:v>65.32966015371795</c:v>
              </c:pt>
              <c:pt idx="226">
                <c:v>63.773806216625</c:v>
              </c:pt>
              <c:pt idx="227">
                <c:v>64.9527734049449</c:v>
              </c:pt>
              <c:pt idx="228">
                <c:v>61.821773621014295</c:v>
              </c:pt>
              <c:pt idx="229">
                <c:v>59.80476587338334</c:v>
              </c:pt>
              <c:pt idx="230">
                <c:v>58.35355125474582</c:v>
              </c:pt>
              <c:pt idx="231">
                <c:v>64.0948235947773</c:v>
              </c:pt>
              <c:pt idx="232">
                <c:v>64.37710281816219</c:v>
              </c:pt>
              <c:pt idx="233">
                <c:v>64.09065654227243</c:v>
              </c:pt>
              <c:pt idx="234">
                <c:v>65.2236318177609</c:v>
              </c:pt>
              <c:pt idx="235">
                <c:v>66.17912152359787</c:v>
              </c:pt>
              <c:pt idx="236">
                <c:v>62.744852918480106</c:v>
              </c:pt>
              <c:pt idx="237">
                <c:v>63.63027440812421</c:v>
              </c:pt>
              <c:pt idx="238">
                <c:v>64.35719356730561</c:v>
              </c:pt>
              <c:pt idx="239">
                <c:v>64.2591906658024</c:v>
              </c:pt>
              <c:pt idx="240">
                <c:v>62.49606445041208</c:v>
              </c:pt>
              <c:pt idx="241">
                <c:v>66.36509553353707</c:v>
              </c:pt>
              <c:pt idx="242">
                <c:v>67.6182979905547</c:v>
              </c:pt>
              <c:pt idx="243">
                <c:v>67.40253727196963</c:v>
              </c:pt>
              <c:pt idx="244">
                <c:v>67.73296910207735</c:v>
              </c:pt>
              <c:pt idx="245">
                <c:v>66.06090070068217</c:v>
              </c:pt>
              <c:pt idx="246">
                <c:v>66.01784115813194</c:v>
              </c:pt>
              <c:pt idx="247">
                <c:v>66.50430595425503</c:v>
              </c:pt>
              <c:pt idx="248">
                <c:v>66.73750655924931</c:v>
              </c:pt>
              <c:pt idx="249">
                <c:v>66.83736148408804</c:v>
              </c:pt>
              <c:pt idx="250">
                <c:v>66.16245331357842</c:v>
              </c:pt>
              <c:pt idx="251">
                <c:v>65.57952896873167</c:v>
              </c:pt>
              <c:pt idx="252">
                <c:v>65.68478562829891</c:v>
              </c:pt>
              <c:pt idx="253">
                <c:v>65.07685896842301</c:v>
              </c:pt>
              <c:pt idx="254">
                <c:v>64.4689323085471</c:v>
              </c:pt>
              <c:pt idx="255">
                <c:v>66.66280828471773</c:v>
              </c:pt>
            </c:numLit>
          </c:val>
          <c:smooth val="0"/>
        </c:ser>
        <c:axId val="48576709"/>
        <c:axId val="34537198"/>
      </c:lineChart>
      <c:catAx>
        <c:axId val="48576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4537198"/>
        <c:crossesAt val="100"/>
        <c:auto val="1"/>
        <c:lblOffset val="100"/>
        <c:tickLblSkip val="1"/>
        <c:noMultiLvlLbl val="0"/>
      </c:catAx>
      <c:valAx>
        <c:axId val="34537198"/>
        <c:scaling>
          <c:orientation val="minMax"/>
          <c:max val="100"/>
          <c:min val="40"/>
        </c:scaling>
        <c:axPos val="l"/>
        <c:delete val="0"/>
        <c:numFmt formatCode="#,##0" sourceLinked="0"/>
        <c:majorTickMark val="out"/>
        <c:minorTickMark val="none"/>
        <c:tickLblPos val="nextTo"/>
        <c:crossAx val="485767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6"/>
          <c:w val="0.89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II.3.5'!$B$2</c:f>
              <c:strCache>
                <c:ptCount val="1"/>
                <c:pt idx="0">
                  <c:v>Majetkové CP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II.3.5'!$A$6:$A$10</c:f>
              <c:numCache/>
            </c:numRef>
          </c:cat>
          <c:val>
            <c:numRef>
              <c:f>'Graf II.3.5'!$B$6:$B$10</c:f>
              <c:numCache/>
            </c:numRef>
          </c:val>
        </c:ser>
        <c:ser>
          <c:idx val="1"/>
          <c:order val="1"/>
          <c:tx>
            <c:strRef>
              <c:f>'Graf II.3.5'!$C$2</c:f>
              <c:strCache>
                <c:ptCount val="1"/>
                <c:pt idx="0">
                  <c:v>Dluhové CP emitované v ČR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II.3.5'!$A$6:$A$10</c:f>
              <c:numCache/>
            </c:numRef>
          </c:cat>
          <c:val>
            <c:numRef>
              <c:f>'Graf II.3.5'!$C$6:$C$10</c:f>
              <c:numCache/>
            </c:numRef>
          </c:val>
        </c:ser>
        <c:ser>
          <c:idx val="2"/>
          <c:order val="2"/>
          <c:tx>
            <c:strRef>
              <c:f>'Graf II.3.5'!$D$2</c:f>
              <c:strCache>
                <c:ptCount val="1"/>
                <c:pt idx="0">
                  <c:v>Dluhové CP emitované v zahraničí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II.3.5'!$A$6:$A$10</c:f>
              <c:numCache/>
            </c:numRef>
          </c:cat>
          <c:val>
            <c:numRef>
              <c:f>'Graf II.3.5'!$D$6:$D$10</c:f>
              <c:numCache/>
            </c:numRef>
          </c:val>
        </c:ser>
        <c:overlap val="100"/>
        <c:axId val="42399327"/>
        <c:axId val="46049624"/>
      </c:barChart>
      <c:catAx>
        <c:axId val="4239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49624"/>
        <c:crosses val="autoZero"/>
        <c:auto val="1"/>
        <c:lblOffset val="420"/>
        <c:noMultiLvlLbl val="0"/>
      </c:catAx>
      <c:valAx>
        <c:axId val="4604962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99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025"/>
          <c:y val="0.82375"/>
          <c:w val="0.88975"/>
          <c:h val="0.1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II.3.5'!$B$1</c:f>
              <c:strCache>
                <c:ptCount val="1"/>
                <c:pt idx="0">
                  <c:v>Equity securities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II.3.5'!$A$6:$A$10</c:f>
              <c:numCache/>
            </c:numRef>
          </c:cat>
          <c:val>
            <c:numRef>
              <c:f>'Graf II.3.5'!$B$6:$B$10</c:f>
              <c:numCache/>
            </c:numRef>
          </c:val>
        </c:ser>
        <c:ser>
          <c:idx val="1"/>
          <c:order val="1"/>
          <c:tx>
            <c:strRef>
              <c:f>'Graf II.3.5'!$C$1</c:f>
              <c:strCache>
                <c:ptCount val="1"/>
                <c:pt idx="0">
                  <c:v>Debt securities issued in Czech Rep.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II.3.5'!$A$6:$A$10</c:f>
              <c:numCache/>
            </c:numRef>
          </c:cat>
          <c:val>
            <c:numRef>
              <c:f>'Graf II.3.5'!$C$6:$C$10</c:f>
              <c:numCache/>
            </c:numRef>
          </c:val>
        </c:ser>
        <c:ser>
          <c:idx val="2"/>
          <c:order val="2"/>
          <c:tx>
            <c:strRef>
              <c:f>'Graf II.3.5'!$D$1</c:f>
              <c:strCache>
                <c:ptCount val="1"/>
                <c:pt idx="0">
                  <c:v>Debt securities issued abroad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II.3.5'!$A$6:$A$10</c:f>
              <c:numCache/>
            </c:numRef>
          </c:cat>
          <c:val>
            <c:numRef>
              <c:f>'Graf II.3.5'!$D$6:$D$10</c:f>
              <c:numCache/>
            </c:numRef>
          </c:val>
        </c:ser>
        <c:overlap val="100"/>
        <c:axId val="11793433"/>
        <c:axId val="39032034"/>
      </c:bar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32034"/>
        <c:crosses val="autoZero"/>
        <c:auto val="1"/>
        <c:lblOffset val="420"/>
        <c:noMultiLvlLbl val="0"/>
      </c:catAx>
      <c:valAx>
        <c:axId val="3903203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93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Kladná reálná hodnota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1/08</c:v>
              </c:pt>
              <c:pt idx="1">
                <c:v>2/08</c:v>
              </c:pt>
              <c:pt idx="2">
                <c:v>3/08</c:v>
              </c:pt>
              <c:pt idx="3">
                <c:v>4/08</c:v>
              </c:pt>
              <c:pt idx="4">
                <c:v>5/08</c:v>
              </c:pt>
              <c:pt idx="5">
                <c:v>6/08</c:v>
              </c:pt>
              <c:pt idx="6">
                <c:v>7/08</c:v>
              </c:pt>
              <c:pt idx="7">
                <c:v>8/08</c:v>
              </c:pt>
              <c:pt idx="8">
                <c:v>9/08</c:v>
              </c:pt>
              <c:pt idx="9">
                <c:v>10/08</c:v>
              </c:pt>
              <c:pt idx="10">
                <c:v>11/08</c:v>
              </c:pt>
              <c:pt idx="11">
                <c:v>12/08</c:v>
              </c:pt>
            </c:strLit>
          </c:cat>
          <c:val>
            <c:numLit>
              <c:ptCount val="12"/>
              <c:pt idx="0">
                <c:v>73.518</c:v>
              </c:pt>
              <c:pt idx="1">
                <c:v>90.102</c:v>
              </c:pt>
              <c:pt idx="2">
                <c:v>82.677</c:v>
              </c:pt>
              <c:pt idx="3">
                <c:v>79.946</c:v>
              </c:pt>
              <c:pt idx="4">
                <c:v>83.646</c:v>
              </c:pt>
              <c:pt idx="5">
                <c:v>102.913</c:v>
              </c:pt>
              <c:pt idx="6">
                <c:v>91.156</c:v>
              </c:pt>
              <c:pt idx="7">
                <c:v>82.599</c:v>
              </c:pt>
              <c:pt idx="8">
                <c:v>89.565</c:v>
              </c:pt>
              <c:pt idx="9">
                <c:v>106.506</c:v>
              </c:pt>
              <c:pt idx="10">
                <c:v>119.692</c:v>
              </c:pt>
              <c:pt idx="11">
                <c:v>123.604</c:v>
              </c:pt>
            </c:numLit>
          </c:val>
          <c:smooth val="0"/>
        </c:ser>
        <c:ser>
          <c:idx val="1"/>
          <c:order val="1"/>
          <c:tx>
            <c:v>Záporná reálná hodnota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1/08</c:v>
              </c:pt>
              <c:pt idx="1">
                <c:v>2/08</c:v>
              </c:pt>
              <c:pt idx="2">
                <c:v>3/08</c:v>
              </c:pt>
              <c:pt idx="3">
                <c:v>4/08</c:v>
              </c:pt>
              <c:pt idx="4">
                <c:v>5/08</c:v>
              </c:pt>
              <c:pt idx="5">
                <c:v>6/08</c:v>
              </c:pt>
              <c:pt idx="6">
                <c:v>7/08</c:v>
              </c:pt>
              <c:pt idx="7">
                <c:v>8/08</c:v>
              </c:pt>
              <c:pt idx="8">
                <c:v>9/08</c:v>
              </c:pt>
              <c:pt idx="9">
                <c:v>10/08</c:v>
              </c:pt>
              <c:pt idx="10">
                <c:v>11/08</c:v>
              </c:pt>
              <c:pt idx="11">
                <c:v>12/08</c:v>
              </c:pt>
            </c:strLit>
          </c:cat>
          <c:val>
            <c:numLit>
              <c:ptCount val="12"/>
              <c:pt idx="0">
                <c:v>55.638</c:v>
              </c:pt>
              <c:pt idx="1">
                <c:v>68.783</c:v>
              </c:pt>
              <c:pt idx="2">
                <c:v>66.928</c:v>
              </c:pt>
              <c:pt idx="3">
                <c:v>63.476</c:v>
              </c:pt>
              <c:pt idx="4">
                <c:v>67.312</c:v>
              </c:pt>
              <c:pt idx="5">
                <c:v>78.595</c:v>
              </c:pt>
              <c:pt idx="6">
                <c:v>68.644</c:v>
              </c:pt>
              <c:pt idx="7">
                <c:v>67.166</c:v>
              </c:pt>
              <c:pt idx="8">
                <c:v>72.263</c:v>
              </c:pt>
              <c:pt idx="9">
                <c:v>85.414</c:v>
              </c:pt>
              <c:pt idx="10">
                <c:v>111.41</c:v>
              </c:pt>
              <c:pt idx="11">
                <c:v>138.408</c:v>
              </c:pt>
            </c:numLit>
          </c:val>
          <c:smooth val="0"/>
        </c:ser>
        <c:axId val="15743987"/>
        <c:axId val="7478156"/>
      </c:line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78156"/>
        <c:crossesAt val="40"/>
        <c:auto val="1"/>
        <c:lblOffset val="100"/>
        <c:noMultiLvlLbl val="0"/>
      </c:catAx>
      <c:valAx>
        <c:axId val="7478156"/>
        <c:scaling>
          <c:orientation val="minMax"/>
          <c:max val="140"/>
          <c:min val="40"/>
        </c:scaling>
        <c:axPos val="l"/>
        <c:delete val="0"/>
        <c:numFmt formatCode="General" sourceLinked="1"/>
        <c:majorTickMark val="out"/>
        <c:minorTickMark val="none"/>
        <c:tickLblPos val="nextTo"/>
        <c:crossAx val="15743987"/>
        <c:crossesAt val="1"/>
        <c:crossBetween val="between"/>
        <c:dispUnits/>
        <c:majorUnit val="20"/>
      </c:valAx>
      <c:spPr>
        <a:noFill/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Gross positive fair value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1/08</c:v>
              </c:pt>
              <c:pt idx="1">
                <c:v>2/08</c:v>
              </c:pt>
              <c:pt idx="2">
                <c:v>3/08</c:v>
              </c:pt>
              <c:pt idx="3">
                <c:v>4/08</c:v>
              </c:pt>
              <c:pt idx="4">
                <c:v>5/08</c:v>
              </c:pt>
              <c:pt idx="5">
                <c:v>6/08</c:v>
              </c:pt>
              <c:pt idx="6">
                <c:v>7/08</c:v>
              </c:pt>
              <c:pt idx="7">
                <c:v>8/08</c:v>
              </c:pt>
              <c:pt idx="8">
                <c:v>9/08</c:v>
              </c:pt>
              <c:pt idx="9">
                <c:v>10/08</c:v>
              </c:pt>
              <c:pt idx="10">
                <c:v>11/08</c:v>
              </c:pt>
              <c:pt idx="11">
                <c:v>12/08</c:v>
              </c:pt>
            </c:strLit>
          </c:cat>
          <c:val>
            <c:numLit>
              <c:ptCount val="12"/>
              <c:pt idx="0">
                <c:v>73.518</c:v>
              </c:pt>
              <c:pt idx="1">
                <c:v>90.102</c:v>
              </c:pt>
              <c:pt idx="2">
                <c:v>82.677</c:v>
              </c:pt>
              <c:pt idx="3">
                <c:v>79.946</c:v>
              </c:pt>
              <c:pt idx="4">
                <c:v>83.646</c:v>
              </c:pt>
              <c:pt idx="5">
                <c:v>102.913</c:v>
              </c:pt>
              <c:pt idx="6">
                <c:v>91.156</c:v>
              </c:pt>
              <c:pt idx="7">
                <c:v>82.599</c:v>
              </c:pt>
              <c:pt idx="8">
                <c:v>89.565</c:v>
              </c:pt>
              <c:pt idx="9">
                <c:v>106.506</c:v>
              </c:pt>
              <c:pt idx="10">
                <c:v>119.692</c:v>
              </c:pt>
              <c:pt idx="11">
                <c:v>123.604</c:v>
              </c:pt>
            </c:numLit>
          </c:val>
          <c:smooth val="0"/>
        </c:ser>
        <c:ser>
          <c:idx val="1"/>
          <c:order val="1"/>
          <c:tx>
            <c:v>Gross negative fair value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1/08</c:v>
              </c:pt>
              <c:pt idx="1">
                <c:v>2/08</c:v>
              </c:pt>
              <c:pt idx="2">
                <c:v>3/08</c:v>
              </c:pt>
              <c:pt idx="3">
                <c:v>4/08</c:v>
              </c:pt>
              <c:pt idx="4">
                <c:v>5/08</c:v>
              </c:pt>
              <c:pt idx="5">
                <c:v>6/08</c:v>
              </c:pt>
              <c:pt idx="6">
                <c:v>7/08</c:v>
              </c:pt>
              <c:pt idx="7">
                <c:v>8/08</c:v>
              </c:pt>
              <c:pt idx="8">
                <c:v>9/08</c:v>
              </c:pt>
              <c:pt idx="9">
                <c:v>10/08</c:v>
              </c:pt>
              <c:pt idx="10">
                <c:v>11/08</c:v>
              </c:pt>
              <c:pt idx="11">
                <c:v>12/08</c:v>
              </c:pt>
            </c:strLit>
          </c:cat>
          <c:val>
            <c:numLit>
              <c:ptCount val="12"/>
              <c:pt idx="0">
                <c:v>55.638</c:v>
              </c:pt>
              <c:pt idx="1">
                <c:v>68.783</c:v>
              </c:pt>
              <c:pt idx="2">
                <c:v>66.928</c:v>
              </c:pt>
              <c:pt idx="3">
                <c:v>63.476</c:v>
              </c:pt>
              <c:pt idx="4">
                <c:v>67.312</c:v>
              </c:pt>
              <c:pt idx="5">
                <c:v>78.595</c:v>
              </c:pt>
              <c:pt idx="6">
                <c:v>68.644</c:v>
              </c:pt>
              <c:pt idx="7">
                <c:v>67.166</c:v>
              </c:pt>
              <c:pt idx="8">
                <c:v>72.263</c:v>
              </c:pt>
              <c:pt idx="9">
                <c:v>85.414</c:v>
              </c:pt>
              <c:pt idx="10">
                <c:v>111.41</c:v>
              </c:pt>
              <c:pt idx="11">
                <c:v>138.408</c:v>
              </c:pt>
            </c:numLit>
          </c:val>
          <c:smooth val="0"/>
        </c:ser>
        <c:axId val="194541"/>
        <c:axId val="1750870"/>
      </c:lineChart>
      <c:catAx>
        <c:axId val="194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0870"/>
        <c:crossesAt val="40"/>
        <c:auto val="1"/>
        <c:lblOffset val="100"/>
        <c:noMultiLvlLbl val="0"/>
      </c:catAx>
      <c:valAx>
        <c:axId val="1750870"/>
        <c:scaling>
          <c:orientation val="minMax"/>
          <c:max val="140"/>
          <c:min val="40"/>
        </c:scaling>
        <c:axPos val="l"/>
        <c:delete val="0"/>
        <c:numFmt formatCode="General" sourceLinked="1"/>
        <c:majorTickMark val="out"/>
        <c:minorTickMark val="none"/>
        <c:tickLblPos val="nextTo"/>
        <c:crossAx val="194541"/>
        <c:crossesAt val="1"/>
        <c:crossBetween val="between"/>
        <c:dispUnits/>
        <c:majorUnit val="20"/>
      </c:valAx>
      <c:spPr>
        <a:noFill/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5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II.3.7'!$B$2</c:f>
              <c:strCache>
                <c:ptCount val="1"/>
                <c:pt idx="0">
                  <c:v>Aktiva - banky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II.3.7'!$B$6:$B$10</c:f>
              <c:numCache/>
            </c:numRef>
          </c:val>
        </c:ser>
        <c:ser>
          <c:idx val="0"/>
          <c:order val="1"/>
          <c:tx>
            <c:strRef>
              <c:f>'Graf II.3.7'!$C$2</c:f>
              <c:strCache>
                <c:ptCount val="1"/>
                <c:pt idx="0">
                  <c:v>Aktiva - vláda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II.3.7'!$C$6:$C$10</c:f>
              <c:numCache/>
            </c:numRef>
          </c:val>
        </c:ser>
        <c:ser>
          <c:idx val="1"/>
          <c:order val="2"/>
          <c:tx>
            <c:strRef>
              <c:f>'Graf II.3.7'!$D$2</c:f>
              <c:strCache>
                <c:ptCount val="1"/>
                <c:pt idx="0">
                  <c:v>Aktiva - ostatní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II.3.7'!$D$6:$D$10</c:f>
              <c:numCache/>
            </c:numRef>
          </c:val>
        </c:ser>
        <c:ser>
          <c:idx val="2"/>
          <c:order val="3"/>
          <c:tx>
            <c:strRef>
              <c:f>'Graf II.3.7'!$E$2</c:f>
              <c:strCache>
                <c:ptCount val="1"/>
                <c:pt idx="0">
                  <c:v>Pasiva - banky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II.3.7'!$E$6:$E$10</c:f>
              <c:numCache/>
            </c:numRef>
          </c:val>
        </c:ser>
        <c:ser>
          <c:idx val="3"/>
          <c:order val="4"/>
          <c:tx>
            <c:strRef>
              <c:f>'Graf II.3.7'!$F$2</c:f>
              <c:strCache>
                <c:ptCount val="1"/>
                <c:pt idx="0">
                  <c:v>Pasiva - vláda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II.3.7'!$F$6:$F$10</c:f>
              <c:numCache/>
            </c:numRef>
          </c:val>
        </c:ser>
        <c:ser>
          <c:idx val="6"/>
          <c:order val="5"/>
          <c:tx>
            <c:strRef>
              <c:f>'Graf II.3.7'!$G$2</c:f>
              <c:strCache>
                <c:ptCount val="1"/>
                <c:pt idx="0">
                  <c:v>Pasiva - ostatní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II.3.7'!$G$6:$G$10</c:f>
              <c:numCache/>
            </c:numRef>
          </c:val>
        </c:ser>
        <c:overlap val="100"/>
        <c:axId val="15757831"/>
        <c:axId val="7602752"/>
      </c:barChart>
      <c:lineChart>
        <c:grouping val="standard"/>
        <c:varyColors val="0"/>
        <c:ser>
          <c:idx val="4"/>
          <c:order val="6"/>
          <c:tx>
            <c:strRef>
              <c:f>'Graf II.3.7'!$H$2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II.3.7'!$A$6:$A$10</c:f>
              <c:numCache/>
            </c:numRef>
          </c:cat>
          <c:val>
            <c:numRef>
              <c:f>'Graf II.3.7'!$H$6:$H$10</c:f>
              <c:numCache/>
            </c:numRef>
          </c:val>
          <c:smooth val="0"/>
        </c:ser>
        <c:axId val="15757831"/>
        <c:axId val="7602752"/>
      </c:lineChart>
      <c:catAx>
        <c:axId val="15757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02752"/>
        <c:crosses val="autoZero"/>
        <c:auto val="1"/>
        <c:lblOffset val="100"/>
        <c:noMultiLvlLbl val="0"/>
      </c:catAx>
      <c:valAx>
        <c:axId val="760275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57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75"/>
          <c:y val="0.83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0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II.3.7'!$B$1</c:f>
              <c:strCache>
                <c:ptCount val="1"/>
                <c:pt idx="0">
                  <c:v>Assets - banks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II.3.7'!$B$6:$B$10</c:f>
              <c:numCache/>
            </c:numRef>
          </c:val>
        </c:ser>
        <c:ser>
          <c:idx val="0"/>
          <c:order val="1"/>
          <c:tx>
            <c:strRef>
              <c:f>'Graf II.3.7'!$C$1</c:f>
              <c:strCache>
                <c:ptCount val="1"/>
                <c:pt idx="0">
                  <c:v>Assets - government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II.3.7'!$C$6:$C$10</c:f>
              <c:numCache/>
            </c:numRef>
          </c:val>
        </c:ser>
        <c:ser>
          <c:idx val="1"/>
          <c:order val="2"/>
          <c:tx>
            <c:strRef>
              <c:f>'Graf II.3.7'!$D$1</c:f>
              <c:strCache>
                <c:ptCount val="1"/>
                <c:pt idx="0">
                  <c:v>Assets - other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II.3.7'!$D$6:$D$10</c:f>
              <c:numCache/>
            </c:numRef>
          </c:val>
        </c:ser>
        <c:ser>
          <c:idx val="2"/>
          <c:order val="3"/>
          <c:tx>
            <c:strRef>
              <c:f>'Graf II.3.7'!$E$1</c:f>
              <c:strCache>
                <c:ptCount val="1"/>
                <c:pt idx="0">
                  <c:v>Liabilities - banks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II.3.7'!$E$6:$E$10</c:f>
              <c:numCache/>
            </c:numRef>
          </c:val>
        </c:ser>
        <c:ser>
          <c:idx val="3"/>
          <c:order val="4"/>
          <c:tx>
            <c:strRef>
              <c:f>'Graf II.3.7'!$F$1</c:f>
              <c:strCache>
                <c:ptCount val="1"/>
                <c:pt idx="0">
                  <c:v>Liabilities - government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II.3.7'!$F$6:$F$10</c:f>
              <c:numCache/>
            </c:numRef>
          </c:val>
        </c:ser>
        <c:ser>
          <c:idx val="6"/>
          <c:order val="5"/>
          <c:tx>
            <c:strRef>
              <c:f>'Graf II.3.7'!$G$1</c:f>
              <c:strCache>
                <c:ptCount val="1"/>
                <c:pt idx="0">
                  <c:v>Liabilities - other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II.3.7'!$A$6:$A$10</c:f>
              <c:numCache/>
            </c:numRef>
          </c:cat>
          <c:val>
            <c:numRef>
              <c:f>'Graf II.3.7'!$G$6:$G$10</c:f>
              <c:numCache/>
            </c:numRef>
          </c:val>
        </c:ser>
        <c:overlap val="100"/>
        <c:axId val="1315905"/>
        <c:axId val="11843146"/>
      </c:barChart>
      <c:lineChart>
        <c:grouping val="standard"/>
        <c:varyColors val="0"/>
        <c:ser>
          <c:idx val="4"/>
          <c:order val="6"/>
          <c:tx>
            <c:strRef>
              <c:f>'Graf II.3.7'!$H$1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II.3.7'!$A$6:$A$10</c:f>
              <c:numCache/>
            </c:numRef>
          </c:cat>
          <c:val>
            <c:numRef>
              <c:f>'Graf II.3.7'!$H$6:$H$10</c:f>
              <c:numCache/>
            </c:numRef>
          </c:val>
          <c:smooth val="0"/>
        </c:ser>
        <c:axId val="1315905"/>
        <c:axId val="11843146"/>
      </c:lineChart>
      <c:catAx>
        <c:axId val="1315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43146"/>
        <c:crosses val="autoZero"/>
        <c:auto val="1"/>
        <c:lblOffset val="100"/>
        <c:noMultiLvlLbl val="0"/>
      </c:catAx>
      <c:valAx>
        <c:axId val="1184314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5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7"/>
          <c:h val="0.9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II.5.1'!$B$2</c:f>
              <c:strCache>
                <c:ptCount val="1"/>
                <c:pt idx="0">
                  <c:v>Splátky jistiny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II.5.1'!$A$5:$A$8</c:f>
              <c:strCache/>
            </c:strRef>
          </c:cat>
          <c:val>
            <c:numRef>
              <c:f>'Graf II.5.1'!$B$5:$B$8</c:f>
              <c:numCache/>
            </c:numRef>
          </c:val>
        </c:ser>
        <c:ser>
          <c:idx val="1"/>
          <c:order val="1"/>
          <c:tx>
            <c:strRef>
              <c:f>'Graf II.5.1'!$C$2</c:f>
              <c:strCache>
                <c:ptCount val="1"/>
                <c:pt idx="0">
                  <c:v>Splátky úroků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II.5.1'!$A$5:$A$8</c:f>
              <c:strCache/>
            </c:strRef>
          </c:cat>
          <c:val>
            <c:numRef>
              <c:f>'Graf II.5.1'!$C$5:$C$8</c:f>
              <c:numCache/>
            </c:numRef>
          </c:val>
        </c:ser>
        <c:overlap val="100"/>
        <c:axId val="39479451"/>
        <c:axId val="19770740"/>
      </c:barChart>
      <c:catAx>
        <c:axId val="394794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70740"/>
        <c:crosses val="autoZero"/>
        <c:auto val="1"/>
        <c:lblOffset val="100"/>
        <c:noMultiLvlLbl val="0"/>
      </c:catAx>
      <c:valAx>
        <c:axId val="19770740"/>
        <c:scaling>
          <c:orientation val="minMax"/>
          <c:max val="85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79451"/>
        <c:crossesAt val="1"/>
        <c:crossBetween val="between"/>
        <c:dispUnits/>
        <c:majorUnit val="100"/>
        <c:min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6575"/>
          <c:y val="0.9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7"/>
          <c:h val="0.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II.5.1'!$B$1</c:f>
              <c:strCache>
                <c:ptCount val="1"/>
                <c:pt idx="0">
                  <c:v>Principal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II.5.1'!$A$5:$A$8</c:f>
              <c:strCache/>
            </c:strRef>
          </c:cat>
          <c:val>
            <c:numRef>
              <c:f>'Graf II.5.1'!$B$5:$B$8</c:f>
              <c:numCache/>
            </c:numRef>
          </c:val>
        </c:ser>
        <c:ser>
          <c:idx val="1"/>
          <c:order val="1"/>
          <c:tx>
            <c:strRef>
              <c:f>'Graf II.5.1'!$C$1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II.5.1'!$A$5:$A$8</c:f>
              <c:strCache/>
            </c:strRef>
          </c:cat>
          <c:val>
            <c:numRef>
              <c:f>'Graf II.5.1'!$C$5:$C$8</c:f>
              <c:numCache/>
            </c:numRef>
          </c:val>
        </c:ser>
        <c:overlap val="100"/>
        <c:axId val="43718933"/>
        <c:axId val="57926078"/>
      </c:barChart>
      <c:catAx>
        <c:axId val="437189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26078"/>
        <c:crosses val="autoZero"/>
        <c:auto val="1"/>
        <c:lblOffset val="100"/>
        <c:noMultiLvlLbl val="0"/>
      </c:catAx>
      <c:valAx>
        <c:axId val="57926078"/>
        <c:scaling>
          <c:orientation val="minMax"/>
          <c:max val="85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18933"/>
        <c:crossesAt val="1"/>
        <c:crossBetween val="between"/>
        <c:dispUnits/>
        <c:majorUnit val="100"/>
        <c:min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675"/>
          <c:y val="0.9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v>PZI do ČR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127.8436</c:v>
              </c:pt>
              <c:pt idx="1">
                <c:v>279.1815</c:v>
              </c:pt>
              <c:pt idx="2">
                <c:v>123.4313</c:v>
              </c:pt>
              <c:pt idx="3">
                <c:v>211.9437458</c:v>
              </c:pt>
              <c:pt idx="4">
                <c:v>182.7964863</c:v>
              </c:pt>
            </c:numLit>
          </c:val>
        </c:ser>
        <c:ser>
          <c:idx val="1"/>
          <c:order val="1"/>
          <c:tx>
            <c:v>PZI do zahraničí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26.0673</c:v>
              </c:pt>
              <c:pt idx="1">
                <c:v>-0.449</c:v>
              </c:pt>
              <c:pt idx="2">
                <c:v>33.16962924</c:v>
              </c:pt>
              <c:pt idx="3">
                <c:v>32.8797435</c:v>
              </c:pt>
              <c:pt idx="4">
                <c:v>32.3583441</c:v>
              </c:pt>
            </c:numLit>
          </c:val>
        </c:ser>
        <c:axId val="65683963"/>
        <c:axId val="54284756"/>
      </c:barChart>
      <c:lineChart>
        <c:grouping val="standard"/>
        <c:varyColors val="0"/>
        <c:ser>
          <c:idx val="2"/>
          <c:order val="2"/>
          <c:tx>
            <c:v>saldo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101.77629999999999</c:v>
              </c:pt>
              <c:pt idx="1">
                <c:v>279.63050000000004</c:v>
              </c:pt>
              <c:pt idx="2">
                <c:v>90.26167075999999</c:v>
              </c:pt>
              <c:pt idx="3">
                <c:v>158.18552441</c:v>
              </c:pt>
              <c:pt idx="4">
                <c:v>150.43814220000002</c:v>
              </c:pt>
            </c:numLit>
          </c:val>
          <c:smooth val="0"/>
        </c:ser>
        <c:axId val="65683963"/>
        <c:axId val="54284756"/>
      </c:lineChart>
      <c:catAx>
        <c:axId val="6568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84756"/>
        <c:crosses val="autoZero"/>
        <c:auto val="1"/>
        <c:lblOffset val="100"/>
        <c:noMultiLvlLbl val="0"/>
      </c:catAx>
      <c:valAx>
        <c:axId val="542847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83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"/>
          <c:y val="0.91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 Inflow of FDI into the CR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127.8436</c:v>
              </c:pt>
              <c:pt idx="1">
                <c:v>279.1815</c:v>
              </c:pt>
              <c:pt idx="2">
                <c:v>123.4313</c:v>
              </c:pt>
              <c:pt idx="3">
                <c:v>211.9437458</c:v>
              </c:pt>
              <c:pt idx="4">
                <c:v>182.7964863</c:v>
              </c:pt>
            </c:numLit>
          </c:val>
        </c:ser>
        <c:ser>
          <c:idx val="1"/>
          <c:order val="1"/>
          <c:tx>
            <c:v>Outflow of DI from the CR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26.0673</c:v>
              </c:pt>
              <c:pt idx="1">
                <c:v>-0.449</c:v>
              </c:pt>
              <c:pt idx="2">
                <c:v>33.16962924</c:v>
              </c:pt>
              <c:pt idx="3">
                <c:v>32.8797435</c:v>
              </c:pt>
              <c:pt idx="4">
                <c:v>32.3583441</c:v>
              </c:pt>
            </c:numLit>
          </c:val>
        </c:ser>
        <c:axId val="18800757"/>
        <c:axId val="34989086"/>
      </c:barChart>
      <c:lineChart>
        <c:grouping val="standard"/>
        <c:varyColors val="0"/>
        <c:ser>
          <c:idx val="2"/>
          <c:order val="2"/>
          <c:tx>
            <c:v>net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101.77629999999999</c:v>
              </c:pt>
              <c:pt idx="1">
                <c:v>279.63050000000004</c:v>
              </c:pt>
              <c:pt idx="2">
                <c:v>90.26167075999999</c:v>
              </c:pt>
              <c:pt idx="3">
                <c:v>158.18552441</c:v>
              </c:pt>
              <c:pt idx="4">
                <c:v>150.43814220000002</c:v>
              </c:pt>
            </c:numLit>
          </c:val>
          <c:smooth val="0"/>
        </c:ser>
        <c:axId val="18800757"/>
        <c:axId val="34989086"/>
      </c:lineChart>
      <c:catAx>
        <c:axId val="1880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89086"/>
        <c:crosses val="autoZero"/>
        <c:auto val="1"/>
        <c:lblOffset val="100"/>
        <c:noMultiLvlLbl val="0"/>
      </c:catAx>
      <c:valAx>
        <c:axId val="3498908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00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"/>
          <c:y val="0.9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6675"/>
          <c:h val="0.90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II.3.2'!$B$2</c:f>
              <c:strCache>
                <c:ptCount val="1"/>
                <c:pt idx="0">
                  <c:v>Objem PZI  bez privatizace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II.3.2'!$A$10:$A$14</c:f>
              <c:strCache/>
            </c:strRef>
          </c:cat>
          <c:val>
            <c:numRef>
              <c:f>'Graf II.3.2'!$B$10:$B$14</c:f>
              <c:numCache/>
            </c:numRef>
          </c:val>
        </c:ser>
        <c:ser>
          <c:idx val="1"/>
          <c:order val="1"/>
          <c:tx>
            <c:strRef>
              <c:f>'Graf II.3.2'!$C$2</c:f>
              <c:strCache>
                <c:ptCount val="1"/>
                <c:pt idx="0">
                  <c:v>Privatizace státního majetku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II.3.2'!$A$10:$A$14</c:f>
              <c:strCache/>
            </c:strRef>
          </c:cat>
          <c:val>
            <c:numRef>
              <c:f>'Graf II.3.2'!$C$10:$C$14</c:f>
              <c:numCache/>
            </c:numRef>
          </c:val>
        </c:ser>
        <c:overlap val="100"/>
        <c:axId val="46466319"/>
        <c:axId val="15543688"/>
      </c:bar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543688"/>
        <c:crosses val="autoZero"/>
        <c:auto val="1"/>
        <c:lblOffset val="100"/>
        <c:noMultiLvlLbl val="0"/>
      </c:catAx>
      <c:valAx>
        <c:axId val="1554368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6631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675"/>
          <c:y val="0.88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1"/>
          <c:h val="0.9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II.3.2'!$B$1</c:f>
              <c:strCache>
                <c:ptCount val="1"/>
                <c:pt idx="0">
                  <c:v>FDI except privatization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II.3.2'!$A$10:$A$14</c:f>
              <c:strCache/>
            </c:strRef>
          </c:cat>
          <c:val>
            <c:numRef>
              <c:f>'Graf II.3.2'!$B$10:$B$14</c:f>
              <c:numCache/>
            </c:numRef>
          </c:val>
        </c:ser>
        <c:ser>
          <c:idx val="1"/>
          <c:order val="1"/>
          <c:tx>
            <c:strRef>
              <c:f>'Graf II.3.2'!$C$1</c:f>
              <c:strCache>
                <c:ptCount val="1"/>
                <c:pt idx="0">
                  <c:v>Privatization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II.3.2'!$A$10:$A$14</c:f>
              <c:strCache/>
            </c:strRef>
          </c:cat>
          <c:val>
            <c:numRef>
              <c:f>'Graf II.3.2'!$C$10:$C$14</c:f>
              <c:numCache/>
            </c:numRef>
          </c:val>
        </c:ser>
        <c:overlap val="100"/>
        <c:axId val="5675465"/>
        <c:axId val="51079186"/>
      </c:barChart>
      <c:cat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auto val="1"/>
        <c:lblOffset val="100"/>
        <c:noMultiLvlLbl val="0"/>
      </c:catAx>
      <c:valAx>
        <c:axId val="5107918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7546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625"/>
          <c:y val="0.8995"/>
          <c:w val="0.62875"/>
          <c:h val="0.10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Dividendy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-73.513622</c:v>
              </c:pt>
              <c:pt idx="1">
                <c:v>-72.933599</c:v>
              </c:pt>
              <c:pt idx="2">
                <c:v>-98.32136</c:v>
              </c:pt>
              <c:pt idx="3">
                <c:v>-159.2502</c:v>
              </c:pt>
              <c:pt idx="4">
                <c:v>-159.8504</c:v>
              </c:pt>
            </c:numLit>
          </c:val>
        </c:ser>
        <c:ser>
          <c:idx val="1"/>
          <c:order val="1"/>
          <c:tx>
            <c:v>Reinvestované zisky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-75.758719359545</c:v>
              </c:pt>
              <c:pt idx="1">
                <c:v>-78.1540199616187</c:v>
              </c:pt>
              <c:pt idx="2">
                <c:v>-99.70529924</c:v>
              </c:pt>
              <c:pt idx="3">
                <c:v>-140.5361</c:v>
              </c:pt>
              <c:pt idx="4">
                <c:v>-124.955</c:v>
              </c:pt>
            </c:numLit>
          </c:val>
        </c:ser>
        <c:ser>
          <c:idx val="2"/>
          <c:order val="2"/>
          <c:tx>
            <c:v>Úroky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-7.341522</c:v>
              </c:pt>
              <c:pt idx="1">
                <c:v>-8.7745</c:v>
              </c:pt>
              <c:pt idx="2">
                <c:v>-8.1057</c:v>
              </c:pt>
              <c:pt idx="3">
                <c:v>-9.3085</c:v>
              </c:pt>
              <c:pt idx="4">
                <c:v>-9.3</c:v>
              </c:pt>
            </c:numLit>
          </c:val>
        </c:ser>
        <c:overlap val="100"/>
        <c:axId val="57059491"/>
        <c:axId val="43773372"/>
      </c:bar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3773372"/>
        <c:crosses val="autoZero"/>
        <c:auto val="1"/>
        <c:lblOffset val="100"/>
        <c:noMultiLvlLbl val="0"/>
      </c:catAx>
      <c:valAx>
        <c:axId val="4377337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7059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Dividends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-73.513622</c:v>
              </c:pt>
              <c:pt idx="1">
                <c:v>-72.933599</c:v>
              </c:pt>
              <c:pt idx="2">
                <c:v>-98.32136</c:v>
              </c:pt>
              <c:pt idx="3">
                <c:v>-159.2502</c:v>
              </c:pt>
              <c:pt idx="4">
                <c:v>-159.8504</c:v>
              </c:pt>
            </c:numLit>
          </c:val>
        </c:ser>
        <c:ser>
          <c:idx val="1"/>
          <c:order val="1"/>
          <c:tx>
            <c:v>Reinvested earnings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-75.758719359545</c:v>
              </c:pt>
              <c:pt idx="1">
                <c:v>-78.1540199616187</c:v>
              </c:pt>
              <c:pt idx="2">
                <c:v>-99.70529924</c:v>
              </c:pt>
              <c:pt idx="3">
                <c:v>-140.5361</c:v>
              </c:pt>
              <c:pt idx="4">
                <c:v>-124.955</c:v>
              </c:pt>
            </c:numLit>
          </c:val>
        </c:ser>
        <c:ser>
          <c:idx val="2"/>
          <c:order val="2"/>
          <c:tx>
            <c:v>Interests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-7.341522</c:v>
              </c:pt>
              <c:pt idx="1">
                <c:v>-8.7745</c:v>
              </c:pt>
              <c:pt idx="2">
                <c:v>-8.1057</c:v>
              </c:pt>
              <c:pt idx="3">
                <c:v>-9.3085</c:v>
              </c:pt>
              <c:pt idx="4">
                <c:v>-9.3</c:v>
              </c:pt>
            </c:numLit>
          </c:val>
        </c:ser>
        <c:overlap val="100"/>
        <c:axId val="58416029"/>
        <c:axId val="55982214"/>
      </c:barChart>
      <c:catAx>
        <c:axId val="5841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5982214"/>
        <c:crosses val="autoZero"/>
        <c:auto val="1"/>
        <c:lblOffset val="100"/>
        <c:noMultiLvlLbl val="0"/>
      </c:catAx>
      <c:valAx>
        <c:axId val="5598221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8416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7"/>
          <c:w val="0.91325"/>
          <c:h val="0.831"/>
        </c:manualLayout>
      </c:layout>
      <c:barChart>
        <c:barDir val="col"/>
        <c:grouping val="stacked"/>
        <c:varyColors val="0"/>
        <c:ser>
          <c:idx val="0"/>
          <c:order val="0"/>
          <c:tx>
            <c:v>Dividendy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-73.513622</c:v>
              </c:pt>
              <c:pt idx="1">
                <c:v>-72.933599</c:v>
              </c:pt>
              <c:pt idx="2">
                <c:v>-98.32136</c:v>
              </c:pt>
              <c:pt idx="3">
                <c:v>-159.2502</c:v>
              </c:pt>
              <c:pt idx="4">
                <c:v>-159.8504</c:v>
              </c:pt>
            </c:numLit>
          </c:val>
        </c:ser>
        <c:ser>
          <c:idx val="1"/>
          <c:order val="1"/>
          <c:tx>
            <c:v>Reinvestované zisky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-75.758719359545</c:v>
              </c:pt>
              <c:pt idx="1">
                <c:v>-78.1540199616187</c:v>
              </c:pt>
              <c:pt idx="2">
                <c:v>-99.70529924</c:v>
              </c:pt>
              <c:pt idx="3">
                <c:v>-140.5361</c:v>
              </c:pt>
              <c:pt idx="4">
                <c:v>-124.955</c:v>
              </c:pt>
            </c:numLit>
          </c:val>
        </c:ser>
        <c:ser>
          <c:idx val="2"/>
          <c:order val="2"/>
          <c:tx>
            <c:v>Úroky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-7.341522</c:v>
              </c:pt>
              <c:pt idx="1">
                <c:v>-8.7745</c:v>
              </c:pt>
              <c:pt idx="2">
                <c:v>-8.1057</c:v>
              </c:pt>
              <c:pt idx="3">
                <c:v>-9.3085</c:v>
              </c:pt>
              <c:pt idx="4">
                <c:v>-9.3</c:v>
              </c:pt>
            </c:numLit>
          </c:val>
        </c:ser>
        <c:overlap val="100"/>
        <c:axId val="34077879"/>
        <c:axId val="38265456"/>
      </c:barChart>
      <c:catAx>
        <c:axId val="340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265456"/>
        <c:crosses val="autoZero"/>
        <c:auto val="1"/>
        <c:lblOffset val="100"/>
        <c:noMultiLvlLbl val="0"/>
      </c:catAx>
      <c:valAx>
        <c:axId val="3826545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077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75"/>
          <c:y val="0.88025"/>
          <c:w val="0.5835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65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Dividends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-73.513622</c:v>
              </c:pt>
              <c:pt idx="1">
                <c:v>-72.933599</c:v>
              </c:pt>
              <c:pt idx="2">
                <c:v>-98.32136</c:v>
              </c:pt>
              <c:pt idx="3">
                <c:v>-159.2502</c:v>
              </c:pt>
              <c:pt idx="4">
                <c:v>-159.8504</c:v>
              </c:pt>
            </c:numLit>
          </c:val>
        </c:ser>
        <c:ser>
          <c:idx val="1"/>
          <c:order val="1"/>
          <c:tx>
            <c:v>Reinvested earnings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-75.758719359545</c:v>
              </c:pt>
              <c:pt idx="1">
                <c:v>-78.1540199616187</c:v>
              </c:pt>
              <c:pt idx="2">
                <c:v>-99.70529924</c:v>
              </c:pt>
              <c:pt idx="3">
                <c:v>-140.5361</c:v>
              </c:pt>
              <c:pt idx="4">
                <c:v>-124.955</c:v>
              </c:pt>
            </c:numLit>
          </c:val>
        </c:ser>
        <c:ser>
          <c:idx val="2"/>
          <c:order val="2"/>
          <c:tx>
            <c:v>Interests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-7.341522</c:v>
              </c:pt>
              <c:pt idx="1">
                <c:v>-8.7745</c:v>
              </c:pt>
              <c:pt idx="2">
                <c:v>-8.1057</c:v>
              </c:pt>
              <c:pt idx="3">
                <c:v>-9.3085</c:v>
              </c:pt>
              <c:pt idx="4">
                <c:v>-9.3</c:v>
              </c:pt>
            </c:numLit>
          </c:val>
        </c:ser>
        <c:overlap val="100"/>
        <c:axId val="8844785"/>
        <c:axId val="12494202"/>
      </c:barChart>
      <c:catAx>
        <c:axId val="8844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494202"/>
        <c:crosses val="autoZero"/>
        <c:auto val="1"/>
        <c:lblOffset val="100"/>
        <c:noMultiLvlLbl val="0"/>
      </c:catAx>
      <c:valAx>
        <c:axId val="1249420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844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0</xdr:rowOff>
    </xdr:from>
    <xdr:to>
      <xdr:col>12</xdr:col>
      <xdr:colOff>57150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4438650" y="2295525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</xdr:row>
      <xdr:rowOff>9525</xdr:rowOff>
    </xdr:from>
    <xdr:to>
      <xdr:col>11</xdr:col>
      <xdr:colOff>561975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5295900" y="1009650"/>
        <a:ext cx="40386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11</xdr:col>
      <xdr:colOff>561975</xdr:colOff>
      <xdr:row>38</xdr:row>
      <xdr:rowOff>38100</xdr:rowOff>
    </xdr:to>
    <xdr:graphicFrame>
      <xdr:nvGraphicFramePr>
        <xdr:cNvPr id="3" name="Chart 3"/>
        <xdr:cNvGraphicFramePr/>
      </xdr:nvGraphicFramePr>
      <xdr:xfrm>
        <a:off x="5286375" y="4076700"/>
        <a:ext cx="40481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133350</xdr:rowOff>
    </xdr:from>
    <xdr:to>
      <xdr:col>12</xdr:col>
      <xdr:colOff>447675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362450" y="1352550"/>
        <a:ext cx="46672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25</xdr:row>
      <xdr:rowOff>47625</xdr:rowOff>
    </xdr:from>
    <xdr:to>
      <xdr:col>12</xdr:col>
      <xdr:colOff>438150</xdr:colOff>
      <xdr:row>38</xdr:row>
      <xdr:rowOff>19050</xdr:rowOff>
    </xdr:to>
    <xdr:graphicFrame>
      <xdr:nvGraphicFramePr>
        <xdr:cNvPr id="2" name="Chart 2"/>
        <xdr:cNvGraphicFramePr/>
      </xdr:nvGraphicFramePr>
      <xdr:xfrm>
        <a:off x="4343400" y="4505325"/>
        <a:ext cx="46767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28850" y="0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219325" y="0"/>
        <a:ext cx="4171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11</xdr:col>
      <xdr:colOff>600075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4438650" y="828675"/>
        <a:ext cx="4248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11</xdr:col>
      <xdr:colOff>590550</xdr:colOff>
      <xdr:row>38</xdr:row>
      <xdr:rowOff>133350</xdr:rowOff>
    </xdr:to>
    <xdr:graphicFrame>
      <xdr:nvGraphicFramePr>
        <xdr:cNvPr id="2" name="Chart 2"/>
        <xdr:cNvGraphicFramePr/>
      </xdr:nvGraphicFramePr>
      <xdr:xfrm>
        <a:off x="4429125" y="3886200"/>
        <a:ext cx="42481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76200</xdr:rowOff>
    </xdr:from>
    <xdr:to>
      <xdr:col>15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810250" y="723900"/>
        <a:ext cx="36576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28</xdr:row>
      <xdr:rowOff>76200</xdr:rowOff>
    </xdr:from>
    <xdr:to>
      <xdr:col>15</xdr:col>
      <xdr:colOff>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5810250" y="4610100"/>
        <a:ext cx="36576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13</xdr:col>
      <xdr:colOff>19050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762500" y="1524000"/>
        <a:ext cx="44100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13</xdr:col>
      <xdr:colOff>0</xdr:colOff>
      <xdr:row>38</xdr:row>
      <xdr:rowOff>152400</xdr:rowOff>
    </xdr:to>
    <xdr:graphicFrame>
      <xdr:nvGraphicFramePr>
        <xdr:cNvPr id="2" name="Chart 3"/>
        <xdr:cNvGraphicFramePr/>
      </xdr:nvGraphicFramePr>
      <xdr:xfrm>
        <a:off x="4752975" y="4591050"/>
        <a:ext cx="4400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11</xdr:col>
      <xdr:colOff>38100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676525" y="1333500"/>
        <a:ext cx="43053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11</xdr:col>
      <xdr:colOff>47625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2676525" y="4733925"/>
        <a:ext cx="43148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9525</xdr:rowOff>
    </xdr:from>
    <xdr:to>
      <xdr:col>16</xdr:col>
      <xdr:colOff>600075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7429500" y="1076325"/>
        <a:ext cx="4867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16</xdr:col>
      <xdr:colOff>600075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7429500" y="4143375"/>
        <a:ext cx="4867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5</xdr:row>
      <xdr:rowOff>104775</xdr:rowOff>
    </xdr:from>
    <xdr:to>
      <xdr:col>11</xdr:col>
      <xdr:colOff>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3609975" y="1076325"/>
        <a:ext cx="4381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11</xdr:col>
      <xdr:colOff>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3619500" y="4048125"/>
        <a:ext cx="43719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zprava%20grafy_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14.00390625" style="2" customWidth="1"/>
    <col min="3" max="5" width="6.7109375" style="2" customWidth="1"/>
    <col min="6" max="6" width="9.140625" style="2" customWidth="1"/>
    <col min="7" max="7" width="14.140625" style="2" customWidth="1"/>
    <col min="8" max="8" width="19.00390625" style="2" customWidth="1"/>
    <col min="9" max="11" width="8.140625" style="2" customWidth="1"/>
    <col min="12" max="16384" width="9.140625" style="2" customWidth="1"/>
  </cols>
  <sheetData>
    <row r="2" spans="2:8" ht="12.75" customHeight="1">
      <c r="B2" s="1" t="s">
        <v>0</v>
      </c>
      <c r="H2" s="12" t="s">
        <v>6</v>
      </c>
    </row>
    <row r="3" spans="2:8" ht="12.75" customHeight="1">
      <c r="B3" s="2" t="s">
        <v>1</v>
      </c>
      <c r="H3" s="13" t="s">
        <v>242</v>
      </c>
    </row>
    <row r="4" spans="2:8" ht="12.75" customHeight="1">
      <c r="B4" s="2" t="s">
        <v>2</v>
      </c>
      <c r="E4" s="3"/>
      <c r="H4" s="13" t="s">
        <v>7</v>
      </c>
    </row>
    <row r="5" spans="2:11" ht="12.75" customHeight="1">
      <c r="B5" s="62"/>
      <c r="C5" s="148">
        <v>2007</v>
      </c>
      <c r="D5" s="149">
        <v>2008</v>
      </c>
      <c r="E5" s="149" t="s">
        <v>3</v>
      </c>
      <c r="F5" s="4"/>
      <c r="H5" s="62"/>
      <c r="I5" s="148">
        <v>2007</v>
      </c>
      <c r="J5" s="149">
        <v>2008</v>
      </c>
      <c r="K5" s="149" t="s">
        <v>8</v>
      </c>
    </row>
    <row r="6" spans="2:11" ht="12.75" customHeight="1">
      <c r="B6" s="63" t="s">
        <v>4</v>
      </c>
      <c r="C6" s="64">
        <v>19.6</v>
      </c>
      <c r="D6" s="66">
        <v>31</v>
      </c>
      <c r="E6" s="65">
        <f>+D6-C6</f>
        <v>11.399999999999999</v>
      </c>
      <c r="F6" s="4"/>
      <c r="H6" s="63" t="s">
        <v>9</v>
      </c>
      <c r="I6" s="64">
        <v>19.6</v>
      </c>
      <c r="J6" s="66">
        <v>31</v>
      </c>
      <c r="K6" s="65">
        <f>+J6-I6</f>
        <v>11.399999999999999</v>
      </c>
    </row>
    <row r="7" spans="2:11" ht="12.75" customHeight="1">
      <c r="B7" s="67" t="s">
        <v>5</v>
      </c>
      <c r="C7" s="68">
        <v>19.6</v>
      </c>
      <c r="D7" s="150">
        <v>24.2</v>
      </c>
      <c r="E7" s="69">
        <f>+D7-C7</f>
        <v>4.599999999999998</v>
      </c>
      <c r="F7" s="4"/>
      <c r="H7" s="67" t="s">
        <v>10</v>
      </c>
      <c r="I7" s="68">
        <v>19.6</v>
      </c>
      <c r="J7" s="150">
        <v>24.2</v>
      </c>
      <c r="K7" s="69">
        <f>+J7-I7</f>
        <v>4.599999999999998</v>
      </c>
    </row>
    <row r="12" spans="5:12" ht="12.75" customHeight="1">
      <c r="E12" s="5"/>
      <c r="K12" s="4"/>
      <c r="L12" s="6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21" customWidth="1"/>
    <col min="2" max="6" width="13.140625" style="21" customWidth="1"/>
    <col min="7" max="7" width="13.7109375" style="21" customWidth="1"/>
    <col min="8" max="8" width="13.140625" style="21" customWidth="1"/>
    <col min="9" max="16384" width="9.140625" style="21" customWidth="1"/>
  </cols>
  <sheetData>
    <row r="1" spans="2:8" ht="25.5">
      <c r="B1" s="24" t="s">
        <v>89</v>
      </c>
      <c r="C1" s="24" t="s">
        <v>90</v>
      </c>
      <c r="D1" s="24" t="s">
        <v>91</v>
      </c>
      <c r="E1" s="24" t="s">
        <v>92</v>
      </c>
      <c r="F1" s="24" t="s">
        <v>93</v>
      </c>
      <c r="G1" s="24" t="s">
        <v>94</v>
      </c>
      <c r="H1" s="24" t="s">
        <v>95</v>
      </c>
    </row>
    <row r="2" spans="2:8" ht="15" customHeight="1">
      <c r="B2" s="24" t="s">
        <v>48</v>
      </c>
      <c r="C2" s="24" t="s">
        <v>49</v>
      </c>
      <c r="D2" s="24" t="s">
        <v>50</v>
      </c>
      <c r="E2" s="24" t="s">
        <v>51</v>
      </c>
      <c r="F2" s="24" t="s">
        <v>52</v>
      </c>
      <c r="G2" s="24" t="s">
        <v>53</v>
      </c>
      <c r="H2" s="24" t="s">
        <v>39</v>
      </c>
    </row>
    <row r="3" spans="1:10" ht="12.75">
      <c r="A3" s="21">
        <v>2001</v>
      </c>
      <c r="B3" s="26">
        <v>-49.6</v>
      </c>
      <c r="C3" s="26">
        <v>6.8</v>
      </c>
      <c r="D3" s="26">
        <v>-3.3</v>
      </c>
      <c r="E3" s="26">
        <v>-42.8</v>
      </c>
      <c r="F3" s="26">
        <v>-5</v>
      </c>
      <c r="G3" s="26">
        <v>26.8</v>
      </c>
      <c r="H3" s="26">
        <v>-67.1</v>
      </c>
      <c r="J3" s="1" t="s">
        <v>192</v>
      </c>
    </row>
    <row r="4" spans="1:14" s="28" customFormat="1" ht="15.75">
      <c r="A4" s="21">
        <v>2002</v>
      </c>
      <c r="B4" s="26">
        <v>127.4</v>
      </c>
      <c r="C4" s="26">
        <v>23.1</v>
      </c>
      <c r="D4" s="26">
        <v>-17.4</v>
      </c>
      <c r="E4" s="26">
        <v>-12</v>
      </c>
      <c r="F4" s="26">
        <v>-1.5</v>
      </c>
      <c r="G4" s="26">
        <v>8.3</v>
      </c>
      <c r="H4" s="26">
        <v>127.9</v>
      </c>
      <c r="J4" t="s">
        <v>142</v>
      </c>
      <c r="K4" s="79"/>
      <c r="L4" s="79"/>
      <c r="M4" s="79"/>
      <c r="N4" s="79"/>
    </row>
    <row r="5" spans="1:10" s="27" customFormat="1" ht="15">
      <c r="A5" s="21">
        <v>2003</v>
      </c>
      <c r="B5" s="26">
        <v>44</v>
      </c>
      <c r="C5" s="26">
        <v>7.9</v>
      </c>
      <c r="D5" s="26">
        <v>15.2</v>
      </c>
      <c r="E5" s="26">
        <v>32.9</v>
      </c>
      <c r="F5" s="26">
        <v>10.3</v>
      </c>
      <c r="G5" s="26">
        <v>25.2</v>
      </c>
      <c r="H5" s="26">
        <v>135.5</v>
      </c>
      <c r="J5" s="21" t="s">
        <v>2</v>
      </c>
    </row>
    <row r="6" spans="1:8" ht="12.75">
      <c r="A6" s="21">
        <v>2004</v>
      </c>
      <c r="B6" s="26">
        <v>-33.9</v>
      </c>
      <c r="C6" s="26">
        <v>22.8</v>
      </c>
      <c r="D6" s="26">
        <v>-19.5</v>
      </c>
      <c r="E6" s="26">
        <v>-15.9</v>
      </c>
      <c r="F6" s="26">
        <v>10.3</v>
      </c>
      <c r="G6" s="26">
        <v>61.9</v>
      </c>
      <c r="H6" s="26">
        <v>25.7</v>
      </c>
    </row>
    <row r="7" spans="1:8" ht="12.75">
      <c r="A7" s="21">
        <v>2005</v>
      </c>
      <c r="B7" s="26">
        <v>-111.9</v>
      </c>
      <c r="C7" s="26">
        <v>14.1</v>
      </c>
      <c r="D7" s="26">
        <v>-16.6</v>
      </c>
      <c r="E7" s="26">
        <v>20.18</v>
      </c>
      <c r="F7" s="26">
        <v>20.8</v>
      </c>
      <c r="G7" s="26">
        <v>32.6</v>
      </c>
      <c r="H7" s="26">
        <v>-40.82</v>
      </c>
    </row>
    <row r="8" spans="1:8" ht="12.75">
      <c r="A8" s="21">
        <v>2006</v>
      </c>
      <c r="B8" s="26">
        <f>-10.7+24.9</f>
        <v>14.2</v>
      </c>
      <c r="C8" s="26">
        <v>4.9</v>
      </c>
      <c r="D8" s="26">
        <f>-0.4-49.8</f>
        <v>-50.199999999999996</v>
      </c>
      <c r="E8" s="26">
        <f>12.8-4.1+2.3</f>
        <v>11</v>
      </c>
      <c r="F8" s="26">
        <v>9.8</v>
      </c>
      <c r="G8" s="26">
        <f>46.1-0.5</f>
        <v>45.6</v>
      </c>
      <c r="H8" s="70">
        <f>SUM(B8:G8)</f>
        <v>35.30000000000001</v>
      </c>
    </row>
    <row r="9" spans="1:8" ht="12.75">
      <c r="A9" s="22">
        <v>2007</v>
      </c>
      <c r="B9" s="21">
        <f>-45.2-88.4-0.4</f>
        <v>-134.00000000000003</v>
      </c>
      <c r="C9" s="21">
        <v>-0.7</v>
      </c>
      <c r="D9" s="21">
        <f>-7.8</f>
        <v>-7.8</v>
      </c>
      <c r="E9" s="21">
        <f>28.6+89.1</f>
        <v>117.69999999999999</v>
      </c>
      <c r="F9" s="21">
        <v>2.8</v>
      </c>
      <c r="G9" s="21">
        <f>-1.4+26.1</f>
        <v>24.700000000000003</v>
      </c>
      <c r="H9" s="61">
        <f>SUM(B9:G9)</f>
        <v>2.6999999999999638</v>
      </c>
    </row>
    <row r="10" spans="1:8" ht="12.75">
      <c r="A10" s="22">
        <v>2008</v>
      </c>
      <c r="B10" s="21">
        <f>-69.2+27.6</f>
        <v>-41.6</v>
      </c>
      <c r="C10" s="21">
        <v>0.3</v>
      </c>
      <c r="D10" s="21">
        <f>1.3-44.2</f>
        <v>-42.900000000000006</v>
      </c>
      <c r="E10" s="21">
        <f>18.1+55.1</f>
        <v>73.2</v>
      </c>
      <c r="F10" s="21">
        <v>7.9</v>
      </c>
      <c r="G10" s="21">
        <f>9+17.8</f>
        <v>26.8</v>
      </c>
      <c r="H10" s="61">
        <f>SUM(B10:G10)</f>
        <v>23.69999999999999</v>
      </c>
    </row>
    <row r="11" ht="12.75">
      <c r="A11" s="22"/>
    </row>
    <row r="12" ht="12.75">
      <c r="A12" s="22"/>
    </row>
    <row r="13" ht="12.75">
      <c r="A13" s="22"/>
    </row>
    <row r="22" ht="12.75">
      <c r="J22" s="12" t="s">
        <v>193</v>
      </c>
    </row>
    <row r="23" spans="10:17" ht="12.75">
      <c r="J23" s="77" t="s">
        <v>238</v>
      </c>
      <c r="K23" s="80"/>
      <c r="L23" s="80"/>
      <c r="M23" s="80"/>
      <c r="N23" s="80"/>
      <c r="O23" s="78"/>
      <c r="P23" s="78"/>
      <c r="Q23" s="78"/>
    </row>
    <row r="24" ht="12.75">
      <c r="J24" t="s">
        <v>7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5"/>
  <sheetViews>
    <sheetView workbookViewId="0" topLeftCell="A1">
      <selection activeCell="A1" sqref="A1"/>
    </sheetView>
  </sheetViews>
  <sheetFormatPr defaultColWidth="9.140625" defaultRowHeight="16.5" customHeight="1"/>
  <cols>
    <col min="1" max="1" width="9.421875" style="2" customWidth="1"/>
    <col min="2" max="2" width="24.8515625" style="2" customWidth="1"/>
    <col min="3" max="5" width="6.7109375" style="2" customWidth="1"/>
    <col min="6" max="6" width="9.140625" style="2" customWidth="1"/>
    <col min="7" max="7" width="16.8515625" style="2" customWidth="1"/>
    <col min="8" max="8" width="34.8515625" style="2" customWidth="1"/>
    <col min="9" max="16384" width="9.140625" style="2" customWidth="1"/>
  </cols>
  <sheetData>
    <row r="1" ht="12.75" customHeight="1"/>
    <row r="2" spans="2:8" s="29" customFormat="1" ht="12.75" customHeight="1">
      <c r="B2" s="1" t="s">
        <v>78</v>
      </c>
      <c r="H2" s="12" t="s">
        <v>96</v>
      </c>
    </row>
    <row r="3" spans="2:8" s="29" customFormat="1" ht="12.75" customHeight="1">
      <c r="B3" s="2" t="s">
        <v>231</v>
      </c>
      <c r="H3" s="13" t="s">
        <v>239</v>
      </c>
    </row>
    <row r="4" spans="2:8" ht="12.75" customHeight="1">
      <c r="B4" s="2" t="s">
        <v>79</v>
      </c>
      <c r="H4" s="13" t="s">
        <v>97</v>
      </c>
    </row>
    <row r="5" spans="2:11" ht="12.75" customHeight="1">
      <c r="B5" s="9"/>
      <c r="C5" s="75">
        <v>2007</v>
      </c>
      <c r="D5" s="76">
        <v>2008</v>
      </c>
      <c r="E5" s="76" t="s">
        <v>3</v>
      </c>
      <c r="H5" s="9"/>
      <c r="I5" s="75">
        <v>2007</v>
      </c>
      <c r="J5" s="76">
        <v>2008</v>
      </c>
      <c r="K5" s="76" t="s">
        <v>8</v>
      </c>
    </row>
    <row r="6" spans="2:11" ht="12.75" customHeight="1">
      <c r="B6" s="10" t="s">
        <v>62</v>
      </c>
      <c r="C6" s="32">
        <v>631</v>
      </c>
      <c r="D6" s="34">
        <v>715.8</v>
      </c>
      <c r="E6" s="71">
        <f>+D6-C6</f>
        <v>84.79999999999995</v>
      </c>
      <c r="H6" s="10" t="s">
        <v>98</v>
      </c>
      <c r="I6" s="32">
        <v>631</v>
      </c>
      <c r="J6" s="34">
        <v>715.8</v>
      </c>
      <c r="K6" s="34">
        <v>84.8</v>
      </c>
    </row>
    <row r="7" spans="2:11" ht="12.75" customHeight="1">
      <c r="B7" s="11" t="s">
        <v>63</v>
      </c>
      <c r="C7" s="33">
        <v>2.9</v>
      </c>
      <c r="D7" s="35">
        <v>3.2</v>
      </c>
      <c r="E7" s="35">
        <f>+D7-C7</f>
        <v>0.30000000000000027</v>
      </c>
      <c r="H7" s="11" t="s">
        <v>99</v>
      </c>
      <c r="I7" s="33">
        <v>2.9</v>
      </c>
      <c r="J7" s="35">
        <v>3.2</v>
      </c>
      <c r="K7" s="35">
        <v>0.3</v>
      </c>
    </row>
    <row r="8" ht="12.75" customHeight="1"/>
    <row r="9" ht="12.75" customHeight="1"/>
    <row r="10" ht="12.75" customHeight="1"/>
    <row r="11" ht="12.75" customHeight="1"/>
    <row r="12" ht="12.75" customHeight="1">
      <c r="B12" s="3"/>
    </row>
    <row r="13" ht="12.75" customHeight="1"/>
    <row r="14" spans="4:8" ht="12.75" customHeight="1">
      <c r="D14" s="29"/>
      <c r="E14" s="29"/>
      <c r="F14" s="29"/>
      <c r="G14" s="29"/>
      <c r="H14" s="29"/>
    </row>
    <row r="15" spans="4:8" ht="12.75" customHeight="1">
      <c r="D15" s="30"/>
      <c r="E15" s="30"/>
      <c r="F15" s="30"/>
      <c r="G15" s="29"/>
      <c r="H15" s="29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2" customWidth="1"/>
    <col min="2" max="2" width="26.7109375" style="22" customWidth="1"/>
    <col min="3" max="4" width="8.7109375" style="81" customWidth="1"/>
    <col min="5" max="5" width="8.7109375" style="59" customWidth="1"/>
    <col min="6" max="6" width="9.140625" style="59" customWidth="1"/>
    <col min="7" max="7" width="26.7109375" style="59" customWidth="1"/>
    <col min="8" max="10" width="9.140625" style="59" customWidth="1"/>
    <col min="11" max="16384" width="9.140625" style="22" customWidth="1"/>
  </cols>
  <sheetData>
    <row r="2" spans="2:10" s="2" customFormat="1" ht="12.75" customHeight="1">
      <c r="B2" s="1" t="s">
        <v>80</v>
      </c>
      <c r="C2" s="138"/>
      <c r="D2" s="138"/>
      <c r="E2" s="16"/>
      <c r="F2" s="16"/>
      <c r="G2" s="82" t="s">
        <v>102</v>
      </c>
      <c r="H2" s="139"/>
      <c r="I2" s="139"/>
      <c r="J2" s="85"/>
    </row>
    <row r="3" spans="2:10" s="2" customFormat="1" ht="12.75" customHeight="1">
      <c r="B3" s="2" t="s">
        <v>135</v>
      </c>
      <c r="C3" s="138"/>
      <c r="D3" s="138"/>
      <c r="E3" s="16"/>
      <c r="F3" s="16"/>
      <c r="G3" s="83" t="s">
        <v>138</v>
      </c>
      <c r="H3" s="139"/>
      <c r="I3" s="139"/>
      <c r="J3" s="85"/>
    </row>
    <row r="4" spans="2:10" s="2" customFormat="1" ht="12.75" customHeight="1">
      <c r="B4" s="2" t="s">
        <v>2</v>
      </c>
      <c r="C4" s="138"/>
      <c r="D4" s="138"/>
      <c r="E4" s="16"/>
      <c r="F4" s="16"/>
      <c r="G4" s="16" t="s">
        <v>7</v>
      </c>
      <c r="H4" s="139"/>
      <c r="I4" s="139"/>
      <c r="J4" s="85"/>
    </row>
    <row r="5" spans="2:10" s="2" customFormat="1" ht="12.75" customHeight="1">
      <c r="B5" s="62"/>
      <c r="C5" s="146">
        <v>2007</v>
      </c>
      <c r="D5" s="156">
        <v>2008</v>
      </c>
      <c r="E5" s="147" t="s">
        <v>3</v>
      </c>
      <c r="F5" s="16"/>
      <c r="G5" s="140"/>
      <c r="H5" s="146">
        <v>2007</v>
      </c>
      <c r="I5" s="156">
        <v>2008</v>
      </c>
      <c r="J5" s="147" t="s">
        <v>8</v>
      </c>
    </row>
    <row r="6" spans="2:10" s="2" customFormat="1" ht="12.75" customHeight="1">
      <c r="B6" s="141" t="s">
        <v>100</v>
      </c>
      <c r="C6" s="142">
        <v>2118.6</v>
      </c>
      <c r="D6" s="143">
        <v>2288.4</v>
      </c>
      <c r="E6" s="143">
        <f>+D6-C6</f>
        <v>169.80000000000018</v>
      </c>
      <c r="F6" s="16"/>
      <c r="G6" s="144" t="s">
        <v>103</v>
      </c>
      <c r="H6" s="142">
        <v>2118.6</v>
      </c>
      <c r="I6" s="143">
        <v>2288.4</v>
      </c>
      <c r="J6" s="143">
        <f>+I6-H6</f>
        <v>169.80000000000018</v>
      </c>
    </row>
    <row r="7" spans="2:10" s="2" customFormat="1" ht="12.75" customHeight="1">
      <c r="B7" s="63" t="s">
        <v>101</v>
      </c>
      <c r="C7" s="142">
        <v>3533.9</v>
      </c>
      <c r="D7" s="143">
        <v>3891.7</v>
      </c>
      <c r="E7" s="143">
        <f>+D7-C7</f>
        <v>357.7999999999997</v>
      </c>
      <c r="F7" s="16"/>
      <c r="G7" s="143" t="s">
        <v>104</v>
      </c>
      <c r="H7" s="142">
        <v>3533.9</v>
      </c>
      <c r="I7" s="143">
        <v>3891.7</v>
      </c>
      <c r="J7" s="143">
        <f>+I7-H7</f>
        <v>357.7999999999997</v>
      </c>
    </row>
    <row r="8" spans="2:10" s="2" customFormat="1" ht="12.75" customHeight="1">
      <c r="B8" s="62" t="s">
        <v>46</v>
      </c>
      <c r="C8" s="164">
        <f>+C6-C7</f>
        <v>-1415.3000000000002</v>
      </c>
      <c r="D8" s="140">
        <f>+D6-D7</f>
        <v>-1603.2999999999997</v>
      </c>
      <c r="E8" s="140">
        <f>+E6-E7</f>
        <v>-187.99999999999955</v>
      </c>
      <c r="F8" s="16"/>
      <c r="G8" s="140" t="s">
        <v>105</v>
      </c>
      <c r="H8" s="164">
        <f>+H6-H7</f>
        <v>-1415.3000000000002</v>
      </c>
      <c r="I8" s="140">
        <f>+I6-I7</f>
        <v>-1603.2999999999997</v>
      </c>
      <c r="J8" s="140">
        <f>+J6-J7</f>
        <v>-187.99999999999955</v>
      </c>
    </row>
    <row r="9" spans="2:10" s="2" customFormat="1" ht="12.75" customHeight="1">
      <c r="B9" s="2" t="s">
        <v>61</v>
      </c>
      <c r="C9" s="37"/>
      <c r="D9" s="37"/>
      <c r="E9" s="85"/>
      <c r="F9" s="16"/>
      <c r="G9" s="85" t="s">
        <v>106</v>
      </c>
      <c r="H9" s="145"/>
      <c r="I9" s="145"/>
      <c r="J9" s="85"/>
    </row>
    <row r="10" spans="2:10" s="2" customFormat="1" ht="12.75" customHeight="1">
      <c r="B10" s="2" t="s">
        <v>194</v>
      </c>
      <c r="C10" s="138"/>
      <c r="D10" s="138"/>
      <c r="E10" s="16"/>
      <c r="F10" s="16"/>
      <c r="G10" s="85" t="s">
        <v>107</v>
      </c>
      <c r="H10" s="139"/>
      <c r="I10" s="139"/>
      <c r="J10" s="85"/>
    </row>
    <row r="11" spans="2:10" s="2" customFormat="1" ht="12.75" customHeight="1">
      <c r="B11" s="2" t="s">
        <v>195</v>
      </c>
      <c r="C11" s="138"/>
      <c r="D11" s="138"/>
      <c r="E11" s="16"/>
      <c r="F11" s="16"/>
      <c r="G11" s="85" t="s">
        <v>108</v>
      </c>
      <c r="H11" s="139"/>
      <c r="I11" s="139"/>
      <c r="J11" s="85"/>
    </row>
    <row r="12" spans="2:10" s="2" customFormat="1" ht="12.75" customHeight="1">
      <c r="B12" s="2" t="s">
        <v>197</v>
      </c>
      <c r="C12" s="138"/>
      <c r="D12" s="138"/>
      <c r="E12" s="16"/>
      <c r="F12" s="16"/>
      <c r="G12" s="85" t="s">
        <v>109</v>
      </c>
      <c r="H12" s="139"/>
      <c r="I12" s="139"/>
      <c r="J12" s="85"/>
    </row>
    <row r="13" spans="2:10" s="2" customFormat="1" ht="12.75" customHeight="1">
      <c r="B13" s="2" t="s">
        <v>196</v>
      </c>
      <c r="C13" s="138"/>
      <c r="D13" s="138"/>
      <c r="E13" s="16"/>
      <c r="F13" s="16"/>
      <c r="G13" s="16"/>
      <c r="H13" s="16"/>
      <c r="I13" s="16"/>
      <c r="J13" s="16"/>
    </row>
    <row r="14" spans="3:10" s="2" customFormat="1" ht="12.75" customHeight="1">
      <c r="C14" s="138"/>
      <c r="D14" s="138"/>
      <c r="E14" s="16"/>
      <c r="F14" s="16"/>
      <c r="G14" s="16"/>
      <c r="H14" s="16"/>
      <c r="I14" s="16"/>
      <c r="J14" s="16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7.7109375" style="2" customWidth="1"/>
    <col min="3" max="5" width="9.7109375" style="2" customWidth="1"/>
    <col min="6" max="6" width="5.8515625" style="2" customWidth="1"/>
    <col min="7" max="7" width="27.7109375" style="2" customWidth="1"/>
    <col min="8" max="16384" width="9.140625" style="2" customWidth="1"/>
  </cols>
  <sheetData>
    <row r="2" spans="2:10" ht="12.75" customHeight="1">
      <c r="B2" s="1" t="s">
        <v>81</v>
      </c>
      <c r="G2" s="12" t="s">
        <v>110</v>
      </c>
      <c r="H2" s="13"/>
      <c r="I2" s="13"/>
      <c r="J2" s="13"/>
    </row>
    <row r="3" spans="2:10" s="29" customFormat="1" ht="12.75" customHeight="1">
      <c r="B3" s="2" t="s">
        <v>64</v>
      </c>
      <c r="G3" s="13" t="s">
        <v>111</v>
      </c>
      <c r="H3" s="45"/>
      <c r="I3" s="45"/>
      <c r="J3" s="45"/>
    </row>
    <row r="4" spans="2:10" ht="12.75" customHeight="1">
      <c r="B4" s="36" t="s">
        <v>2</v>
      </c>
      <c r="G4" s="46" t="s">
        <v>7</v>
      </c>
      <c r="H4" s="13"/>
      <c r="I4" s="13"/>
      <c r="J4" s="13"/>
    </row>
    <row r="5" spans="2:10" s="3" customFormat="1" ht="12.75" customHeight="1">
      <c r="B5" s="149"/>
      <c r="C5" s="148">
        <v>2007</v>
      </c>
      <c r="D5" s="149">
        <v>2008</v>
      </c>
      <c r="E5" s="149" t="s">
        <v>3</v>
      </c>
      <c r="G5" s="149"/>
      <c r="H5" s="148">
        <v>2007</v>
      </c>
      <c r="I5" s="149">
        <v>2008</v>
      </c>
      <c r="J5" s="149" t="s">
        <v>8</v>
      </c>
    </row>
    <row r="6" spans="2:10" ht="12.75" customHeight="1">
      <c r="B6" s="7" t="s">
        <v>13</v>
      </c>
      <c r="C6" s="64">
        <f>154.7-2032.1</f>
        <v>-1877.3999999999999</v>
      </c>
      <c r="D6" s="66">
        <f>191.8-2212.6</f>
        <v>-2020.8</v>
      </c>
      <c r="E6" s="66">
        <f>+D6-C6</f>
        <v>-143.4000000000001</v>
      </c>
      <c r="G6" s="7" t="s">
        <v>27</v>
      </c>
      <c r="H6" s="64">
        <f>154.7-2032.1</f>
        <v>-1877.3999999999999</v>
      </c>
      <c r="I6" s="66">
        <f>191.8-2212.6</f>
        <v>-2020.8</v>
      </c>
      <c r="J6" s="66">
        <f>+I6-H6</f>
        <v>-143.4000000000001</v>
      </c>
    </row>
    <row r="7" spans="2:10" ht="12.75" customHeight="1">
      <c r="B7" s="7" t="s">
        <v>16</v>
      </c>
      <c r="C7" s="64">
        <f>618.6-556.3</f>
        <v>62.30000000000007</v>
      </c>
      <c r="D7" s="66">
        <f>505.1-508.1</f>
        <v>-3</v>
      </c>
      <c r="E7" s="66">
        <f aca="true" t="shared" si="0" ref="E7:E13">+D7-C7</f>
        <v>-65.30000000000007</v>
      </c>
      <c r="G7" s="7" t="s">
        <v>30</v>
      </c>
      <c r="H7" s="64">
        <f>618.6-556.3</f>
        <v>62.30000000000007</v>
      </c>
      <c r="I7" s="66">
        <f>505.1-508.1</f>
        <v>-3</v>
      </c>
      <c r="J7" s="66">
        <f aca="true" t="shared" si="1" ref="J7:J13">+I7-H7</f>
        <v>-65.30000000000007</v>
      </c>
    </row>
    <row r="8" spans="2:10" ht="12.75" customHeight="1">
      <c r="B8" s="7" t="s">
        <v>17</v>
      </c>
      <c r="C8" s="64">
        <f>69.5-54.2</f>
        <v>15.299999999999997</v>
      </c>
      <c r="D8" s="66">
        <f>130-144.2</f>
        <v>-14.199999999999989</v>
      </c>
      <c r="E8" s="66">
        <f t="shared" si="0"/>
        <v>-29.499999999999986</v>
      </c>
      <c r="G8" s="7" t="s">
        <v>31</v>
      </c>
      <c r="H8" s="64">
        <f>69.5-54.2</f>
        <v>15.299999999999997</v>
      </c>
      <c r="I8" s="66">
        <f>130-144.2</f>
        <v>-14.199999999999989</v>
      </c>
      <c r="J8" s="66">
        <f t="shared" si="1"/>
        <v>-29.499999999999986</v>
      </c>
    </row>
    <row r="9" spans="2:10" ht="12.75" customHeight="1">
      <c r="B9" s="7" t="s">
        <v>57</v>
      </c>
      <c r="C9" s="64">
        <f>2.8+0.1+631-1.2</f>
        <v>632.6999999999999</v>
      </c>
      <c r="D9" s="66">
        <f>3.2+0.1+715.8-1.5</f>
        <v>717.5999999999999</v>
      </c>
      <c r="E9" s="66">
        <f t="shared" si="0"/>
        <v>84.89999999999998</v>
      </c>
      <c r="G9" s="7" t="s">
        <v>112</v>
      </c>
      <c r="H9" s="64">
        <f>2.8+0.1+631-1.2</f>
        <v>632.6999999999999</v>
      </c>
      <c r="I9" s="66">
        <f>3.2+0.1+715.8-1.5</f>
        <v>717.5999999999999</v>
      </c>
      <c r="J9" s="66">
        <f t="shared" si="1"/>
        <v>84.89999999999998</v>
      </c>
    </row>
    <row r="10" spans="2:10" ht="12.75" customHeight="1">
      <c r="B10" s="7" t="s">
        <v>58</v>
      </c>
      <c r="C10" s="64">
        <f>126.4+310.5-87.4-272.2</f>
        <v>77.30000000000001</v>
      </c>
      <c r="D10" s="66">
        <f>200.6+296-120.8-333</f>
        <v>42.80000000000001</v>
      </c>
      <c r="E10" s="66">
        <f t="shared" si="0"/>
        <v>-34.5</v>
      </c>
      <c r="G10" s="7" t="s">
        <v>113</v>
      </c>
      <c r="H10" s="64">
        <f>126.4+310.5-87.4-272.2</f>
        <v>77.30000000000001</v>
      </c>
      <c r="I10" s="66">
        <f>200.6+296-120.8-333</f>
        <v>42.80000000000001</v>
      </c>
      <c r="J10" s="66">
        <f t="shared" si="1"/>
        <v>-34.5</v>
      </c>
    </row>
    <row r="11" spans="2:10" ht="12.75" customHeight="1">
      <c r="B11" s="7" t="s">
        <v>59</v>
      </c>
      <c r="C11" s="64">
        <f>27.4-65.9</f>
        <v>-38.50000000000001</v>
      </c>
      <c r="D11" s="66">
        <f>31.5-73.5</f>
        <v>-42</v>
      </c>
      <c r="E11" s="66">
        <f t="shared" si="0"/>
        <v>-3.499999999999993</v>
      </c>
      <c r="G11" s="7" t="s">
        <v>114</v>
      </c>
      <c r="H11" s="64">
        <f>27.4-65.9</f>
        <v>-38.50000000000001</v>
      </c>
      <c r="I11" s="66">
        <f>31.5-73.5</f>
        <v>-42</v>
      </c>
      <c r="J11" s="66">
        <f t="shared" si="1"/>
        <v>-3.499999999999993</v>
      </c>
    </row>
    <row r="12" spans="2:10" ht="12.75" customHeight="1">
      <c r="B12" s="7" t="s">
        <v>60</v>
      </c>
      <c r="C12" s="64">
        <f>6+171.5-325.3-139.1</f>
        <v>-286.9</v>
      </c>
      <c r="D12" s="66">
        <f>2.7+211.6-336.2-161.9</f>
        <v>-283.8</v>
      </c>
      <c r="E12" s="66">
        <f t="shared" si="0"/>
        <v>3.099999999999966</v>
      </c>
      <c r="G12" s="7" t="s">
        <v>115</v>
      </c>
      <c r="H12" s="64">
        <f>6+171.5-325.3-139.1</f>
        <v>-286.9</v>
      </c>
      <c r="I12" s="66">
        <f>2.7+211.6-336.2-161.9</f>
        <v>-283.8</v>
      </c>
      <c r="J12" s="66">
        <f t="shared" si="1"/>
        <v>3.099999999999966</v>
      </c>
    </row>
    <row r="13" spans="2:10" ht="12.75" customHeight="1">
      <c r="B13" s="6" t="s">
        <v>45</v>
      </c>
      <c r="C13" s="60">
        <f>SUM(C6:C12)</f>
        <v>-1415.1999999999998</v>
      </c>
      <c r="D13" s="157">
        <f>SUM(D6:D12)</f>
        <v>-1603.4</v>
      </c>
      <c r="E13" s="72">
        <f t="shared" si="0"/>
        <v>-188.20000000000027</v>
      </c>
      <c r="F13" s="38"/>
      <c r="G13" s="6" t="s">
        <v>105</v>
      </c>
      <c r="H13" s="60">
        <f>SUM(H6:H12)</f>
        <v>-1415.1999999999998</v>
      </c>
      <c r="I13" s="157">
        <f>SUM(I6:I12)</f>
        <v>-1603.4</v>
      </c>
      <c r="J13" s="72">
        <f t="shared" si="1"/>
        <v>-188.20000000000027</v>
      </c>
    </row>
    <row r="14" spans="2:10" ht="12.75" customHeight="1">
      <c r="B14" s="39" t="s">
        <v>61</v>
      </c>
      <c r="C14" s="39"/>
      <c r="D14" s="39"/>
      <c r="E14" s="40"/>
      <c r="G14" s="25" t="s">
        <v>106</v>
      </c>
      <c r="H14" s="47"/>
      <c r="I14" s="47"/>
      <c r="J14" s="48"/>
    </row>
    <row r="15" spans="2:10" ht="12.75" customHeight="1">
      <c r="B15" s="41" t="s">
        <v>66</v>
      </c>
      <c r="C15" s="42"/>
      <c r="D15" s="42"/>
      <c r="E15" s="42"/>
      <c r="G15" s="25" t="s">
        <v>107</v>
      </c>
      <c r="H15" s="49"/>
      <c r="I15" s="49"/>
      <c r="J15" s="49"/>
    </row>
    <row r="16" spans="2:10" ht="12.75" customHeight="1">
      <c r="B16" s="41" t="s">
        <v>67</v>
      </c>
      <c r="C16" s="42"/>
      <c r="D16" s="42"/>
      <c r="E16" s="42"/>
      <c r="G16" s="25" t="s">
        <v>108</v>
      </c>
      <c r="H16" s="49"/>
      <c r="I16" s="49"/>
      <c r="J16" s="49"/>
    </row>
    <row r="17" spans="2:10" ht="12.75" customHeight="1">
      <c r="B17" s="41" t="s">
        <v>68</v>
      </c>
      <c r="G17" s="25" t="s">
        <v>109</v>
      </c>
      <c r="H17" s="13"/>
      <c r="I17" s="13"/>
      <c r="J17" s="13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7.8515625" style="2" customWidth="1"/>
    <col min="3" max="5" width="7.00390625" style="16" customWidth="1"/>
    <col min="6" max="6" width="12.140625" style="16" bestFit="1" customWidth="1"/>
    <col min="7" max="7" width="22.00390625" style="16" customWidth="1"/>
    <col min="8" max="10" width="8.140625" style="16" customWidth="1"/>
    <col min="11" max="16384" width="9.140625" style="2" customWidth="1"/>
  </cols>
  <sheetData>
    <row r="2" spans="2:10" ht="12.75" customHeight="1">
      <c r="B2" s="1" t="s">
        <v>82</v>
      </c>
      <c r="G2" s="84" t="s">
        <v>116</v>
      </c>
      <c r="H2" s="85"/>
      <c r="I2" s="85"/>
      <c r="J2" s="85"/>
    </row>
    <row r="3" spans="2:10" ht="12.75" customHeight="1">
      <c r="B3" s="2" t="s">
        <v>133</v>
      </c>
      <c r="G3" s="85" t="s">
        <v>134</v>
      </c>
      <c r="H3" s="85"/>
      <c r="I3" s="85"/>
      <c r="J3" s="85"/>
    </row>
    <row r="4" spans="2:10" ht="12.75" customHeight="1">
      <c r="B4" s="36" t="s">
        <v>2</v>
      </c>
      <c r="G4" s="86" t="s">
        <v>7</v>
      </c>
      <c r="H4" s="85"/>
      <c r="I4" s="85"/>
      <c r="J4" s="85"/>
    </row>
    <row r="5" spans="2:10" s="3" customFormat="1" ht="12.75" customHeight="1">
      <c r="B5" s="149"/>
      <c r="C5" s="158">
        <v>2007</v>
      </c>
      <c r="D5" s="159">
        <v>2008</v>
      </c>
      <c r="E5" s="160" t="s">
        <v>3</v>
      </c>
      <c r="F5" s="161"/>
      <c r="G5" s="160"/>
      <c r="H5" s="158">
        <v>2007</v>
      </c>
      <c r="I5" s="159">
        <v>2008</v>
      </c>
      <c r="J5" s="160" t="s">
        <v>8</v>
      </c>
    </row>
    <row r="6" spans="2:10" ht="12.75" customHeight="1">
      <c r="B6" s="50" t="s">
        <v>43</v>
      </c>
      <c r="C6" s="88">
        <f>+C7+C8</f>
        <v>1374.7</v>
      </c>
      <c r="D6" s="91">
        <f>+D7+D8</f>
        <v>1555.9</v>
      </c>
      <c r="E6" s="89">
        <f>+E7+E8</f>
        <v>181.2</v>
      </c>
      <c r="G6" s="90" t="s">
        <v>117</v>
      </c>
      <c r="H6" s="88">
        <f>+H7+H8</f>
        <v>1374.7</v>
      </c>
      <c r="I6" s="91">
        <f>+I7+I8</f>
        <v>1555.9</v>
      </c>
      <c r="J6" s="89">
        <f>+J7+J8</f>
        <v>181.2</v>
      </c>
    </row>
    <row r="7" spans="2:10" ht="12.75" customHeight="1">
      <c r="B7" s="50" t="s">
        <v>70</v>
      </c>
      <c r="C7" s="88">
        <v>407.8</v>
      </c>
      <c r="D7" s="91">
        <v>499.1</v>
      </c>
      <c r="E7" s="91">
        <f>+D7-C7</f>
        <v>91.30000000000001</v>
      </c>
      <c r="G7" s="90" t="s">
        <v>118</v>
      </c>
      <c r="H7" s="88">
        <v>407.8</v>
      </c>
      <c r="I7" s="91">
        <v>499.1</v>
      </c>
      <c r="J7" s="91">
        <f>+I7-H7</f>
        <v>91.30000000000001</v>
      </c>
    </row>
    <row r="8" spans="2:10" ht="12.75" customHeight="1">
      <c r="B8" s="50" t="s">
        <v>69</v>
      </c>
      <c r="C8" s="88">
        <v>966.9</v>
      </c>
      <c r="D8" s="91">
        <v>1056.8</v>
      </c>
      <c r="E8" s="91">
        <f>+D8-C8</f>
        <v>89.89999999999998</v>
      </c>
      <c r="G8" s="90" t="s">
        <v>119</v>
      </c>
      <c r="H8" s="88">
        <v>966.9</v>
      </c>
      <c r="I8" s="91">
        <v>1056.8</v>
      </c>
      <c r="J8" s="91">
        <f>+I8-H8</f>
        <v>89.89999999999998</v>
      </c>
    </row>
    <row r="9" spans="2:10" ht="12.75" customHeight="1">
      <c r="B9" s="51" t="s">
        <v>44</v>
      </c>
      <c r="C9" s="52">
        <f>+C7/C6</f>
        <v>0.29664654106350474</v>
      </c>
      <c r="D9" s="73">
        <f>+D7/D6</f>
        <v>0.32077897037084646</v>
      </c>
      <c r="E9" s="73">
        <f>+D9-C9</f>
        <v>0.02413242930734172</v>
      </c>
      <c r="G9" s="92" t="s">
        <v>120</v>
      </c>
      <c r="H9" s="52">
        <f>+H7/H6</f>
        <v>0.29664654106350474</v>
      </c>
      <c r="I9" s="73">
        <f>+I7/I6</f>
        <v>0.32077897037084646</v>
      </c>
      <c r="J9" s="73">
        <f>+I9-H9</f>
        <v>0.02413242930734172</v>
      </c>
    </row>
    <row r="10" spans="2:5" ht="12.75" customHeight="1">
      <c r="B10" s="31"/>
      <c r="C10" s="93"/>
      <c r="D10" s="93"/>
      <c r="E10" s="93"/>
    </row>
    <row r="11" spans="2:5" ht="12.75" customHeight="1">
      <c r="B11" s="4"/>
      <c r="C11" s="5"/>
      <c r="D11" s="5"/>
      <c r="E11" s="5"/>
    </row>
    <row r="12" spans="2:5" ht="12.75" customHeight="1">
      <c r="B12" s="4"/>
      <c r="C12" s="5"/>
      <c r="D12" s="5"/>
      <c r="E12" s="5"/>
    </row>
    <row r="13" spans="2:4" ht="12.75" customHeight="1">
      <c r="B13" s="4"/>
      <c r="C13" s="5"/>
      <c r="D13" s="5"/>
    </row>
    <row r="14" spans="5:8" ht="12.75" customHeight="1">
      <c r="E14" s="37"/>
      <c r="F14" s="37"/>
      <c r="G14" s="37"/>
      <c r="H14" s="37"/>
    </row>
    <row r="15" spans="5:8" ht="12.75" customHeight="1">
      <c r="E15" s="94"/>
      <c r="F15" s="88"/>
      <c r="G15" s="88"/>
      <c r="H15" s="88"/>
    </row>
    <row r="16" spans="5:8" ht="12.75" customHeight="1">
      <c r="E16" s="94"/>
      <c r="F16" s="88"/>
      <c r="G16" s="88"/>
      <c r="H16" s="88"/>
    </row>
    <row r="17" spans="5:8" ht="12.75" customHeight="1">
      <c r="E17" s="94"/>
      <c r="F17" s="88"/>
      <c r="G17" s="88"/>
      <c r="H17" s="88"/>
    </row>
    <row r="18" spans="5:8" ht="12.75" customHeight="1">
      <c r="E18" s="94"/>
      <c r="F18" s="88"/>
      <c r="G18" s="88"/>
      <c r="H18" s="88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8.7109375" style="2" customWidth="1"/>
    <col min="3" max="5" width="7.28125" style="2" customWidth="1"/>
    <col min="6" max="6" width="9.140625" style="2" customWidth="1"/>
    <col min="7" max="7" width="9.140625" style="16" customWidth="1"/>
    <col min="8" max="8" width="9.140625" style="2" customWidth="1"/>
    <col min="9" max="9" width="29.00390625" style="2" customWidth="1"/>
    <col min="10" max="16384" width="9.140625" style="2" customWidth="1"/>
  </cols>
  <sheetData>
    <row r="2" spans="2:9" ht="12.75" customHeight="1">
      <c r="B2" s="1" t="s">
        <v>84</v>
      </c>
      <c r="I2" s="12" t="s">
        <v>122</v>
      </c>
    </row>
    <row r="3" spans="2:9" s="29" customFormat="1" ht="12.75" customHeight="1">
      <c r="B3" s="2" t="s">
        <v>143</v>
      </c>
      <c r="G3" s="53"/>
      <c r="I3" s="77" t="s">
        <v>144</v>
      </c>
    </row>
    <row r="4" spans="2:9" s="29" customFormat="1" ht="12.75" customHeight="1">
      <c r="B4" s="36" t="s">
        <v>2</v>
      </c>
      <c r="G4" s="53"/>
      <c r="I4" s="46" t="s">
        <v>7</v>
      </c>
    </row>
    <row r="5" spans="2:12" s="3" customFormat="1" ht="12.75" customHeight="1">
      <c r="B5" s="149"/>
      <c r="C5" s="148">
        <v>2007</v>
      </c>
      <c r="D5" s="149">
        <v>2008</v>
      </c>
      <c r="E5" s="155" t="s">
        <v>3</v>
      </c>
      <c r="G5" s="161"/>
      <c r="I5" s="149"/>
      <c r="J5" s="148">
        <v>2007</v>
      </c>
      <c r="K5" s="149">
        <v>2008</v>
      </c>
      <c r="L5" s="155" t="s">
        <v>8</v>
      </c>
    </row>
    <row r="6" spans="2:12" ht="12.75" customHeight="1">
      <c r="B6" s="7" t="s">
        <v>71</v>
      </c>
      <c r="C6" s="37">
        <f>5.7+2+2.1</f>
        <v>9.8</v>
      </c>
      <c r="D6" s="43">
        <f>2.7+2.5+0.1</f>
        <v>5.3</v>
      </c>
      <c r="E6" s="162">
        <f>+D6-C6</f>
        <v>-4.500000000000001</v>
      </c>
      <c r="I6" s="7" t="s">
        <v>123</v>
      </c>
      <c r="J6" s="37">
        <v>9.8</v>
      </c>
      <c r="K6" s="43">
        <v>5.3</v>
      </c>
      <c r="L6" s="163">
        <f>+K6-J6</f>
        <v>-4.500000000000001</v>
      </c>
    </row>
    <row r="7" spans="2:12" ht="12.75" customHeight="1">
      <c r="B7" s="7" t="s">
        <v>72</v>
      </c>
      <c r="C7" s="37">
        <f>202.8+20.4+60.8</f>
        <v>284</v>
      </c>
      <c r="D7" s="43">
        <f>218.8+26.2+77.8</f>
        <v>322.8</v>
      </c>
      <c r="E7" s="163">
        <f aca="true" t="shared" si="0" ref="E7:E12">+D7-C7</f>
        <v>38.80000000000001</v>
      </c>
      <c r="I7" s="7" t="s">
        <v>124</v>
      </c>
      <c r="J7" s="37">
        <v>284</v>
      </c>
      <c r="K7" s="43">
        <v>322.8</v>
      </c>
      <c r="L7" s="163">
        <f aca="true" t="shared" si="1" ref="L7:L12">+K7-J7</f>
        <v>38.80000000000001</v>
      </c>
    </row>
    <row r="8" spans="2:12" ht="12.75" customHeight="1">
      <c r="B8" s="7" t="s">
        <v>73</v>
      </c>
      <c r="C8" s="37">
        <f>57.2+32.4+65.3+52.4+302.2</f>
        <v>509.5</v>
      </c>
      <c r="D8" s="43">
        <f>66.2+48.6+94.6+76.1+314.2-0.6</f>
        <v>599.1</v>
      </c>
      <c r="E8" s="163">
        <f t="shared" si="0"/>
        <v>89.60000000000002</v>
      </c>
      <c r="I8" s="7" t="s">
        <v>125</v>
      </c>
      <c r="J8" s="37">
        <v>509.5</v>
      </c>
      <c r="K8" s="43">
        <v>599.1</v>
      </c>
      <c r="L8" s="163">
        <f t="shared" si="1"/>
        <v>89.60000000000002</v>
      </c>
    </row>
    <row r="9" spans="2:12" ht="12.75" customHeight="1">
      <c r="B9" s="7" t="s">
        <v>74</v>
      </c>
      <c r="C9" s="37">
        <f>1.2+226.3+21.7</f>
        <v>249.2</v>
      </c>
      <c r="D9" s="43">
        <f>+1.5+268.4+25.7</f>
        <v>295.59999999999997</v>
      </c>
      <c r="E9" s="163">
        <f t="shared" si="0"/>
        <v>46.39999999999998</v>
      </c>
      <c r="I9" s="7" t="s">
        <v>126</v>
      </c>
      <c r="J9" s="37">
        <v>249.2</v>
      </c>
      <c r="K9" s="43">
        <v>295.6</v>
      </c>
      <c r="L9" s="163">
        <f t="shared" si="1"/>
        <v>46.400000000000034</v>
      </c>
    </row>
    <row r="10" spans="2:12" ht="12.75" customHeight="1">
      <c r="B10" s="7" t="s">
        <v>75</v>
      </c>
      <c r="C10" s="37">
        <f>8.7+86.7+16.2</f>
        <v>111.60000000000001</v>
      </c>
      <c r="D10" s="43">
        <f>7.2+85.7+15.5</f>
        <v>108.4</v>
      </c>
      <c r="E10" s="163">
        <f t="shared" si="0"/>
        <v>-3.200000000000003</v>
      </c>
      <c r="I10" s="7" t="s">
        <v>127</v>
      </c>
      <c r="J10" s="37">
        <v>111.6</v>
      </c>
      <c r="K10" s="43">
        <v>108.4</v>
      </c>
      <c r="L10" s="163">
        <f t="shared" si="1"/>
        <v>-3.1999999999999886</v>
      </c>
    </row>
    <row r="11" spans="2:12" ht="12.75" customHeight="1">
      <c r="B11" s="7" t="s">
        <v>76</v>
      </c>
      <c r="C11" s="37">
        <f>13.5+0.5+6.9</f>
        <v>20.9</v>
      </c>
      <c r="D11" s="43">
        <f>1.5+15.8+0.4+6.4</f>
        <v>24.1</v>
      </c>
      <c r="E11" s="163">
        <f t="shared" si="0"/>
        <v>3.200000000000003</v>
      </c>
      <c r="I11" s="7" t="s">
        <v>128</v>
      </c>
      <c r="J11" s="37">
        <v>20.9</v>
      </c>
      <c r="K11" s="43">
        <v>24.1</v>
      </c>
      <c r="L11" s="163">
        <f t="shared" si="1"/>
        <v>3.200000000000003</v>
      </c>
    </row>
    <row r="12" spans="2:12" ht="12.75" customHeight="1">
      <c r="B12" s="7" t="s">
        <v>77</v>
      </c>
      <c r="C12" s="37">
        <v>189.7</v>
      </c>
      <c r="D12" s="43">
        <v>200.7</v>
      </c>
      <c r="E12" s="163">
        <f t="shared" si="0"/>
        <v>11</v>
      </c>
      <c r="I12" s="7" t="s">
        <v>129</v>
      </c>
      <c r="J12" s="37">
        <v>189.7</v>
      </c>
      <c r="K12" s="43">
        <v>200.7</v>
      </c>
      <c r="L12" s="163">
        <f t="shared" si="1"/>
        <v>11</v>
      </c>
    </row>
    <row r="13" spans="2:12" ht="12.75" customHeight="1">
      <c r="B13" s="6" t="s">
        <v>42</v>
      </c>
      <c r="C13" s="44">
        <f>SUM(C6:C12)</f>
        <v>1374.7</v>
      </c>
      <c r="D13" s="87">
        <f>SUM(D6:D12)</f>
        <v>1556</v>
      </c>
      <c r="E13" s="74">
        <f>SUM(E6:E12)</f>
        <v>181.3</v>
      </c>
      <c r="I13" s="6" t="s">
        <v>130</v>
      </c>
      <c r="J13" s="44">
        <v>1374.7</v>
      </c>
      <c r="K13" s="87">
        <v>1556</v>
      </c>
      <c r="L13" s="74">
        <f>SUM(L6:L12)</f>
        <v>181.30000000000007</v>
      </c>
    </row>
    <row r="15" ht="12.75" customHeight="1">
      <c r="C15" s="54"/>
    </row>
    <row r="16" spans="3:4" ht="12.75" customHeight="1">
      <c r="C16" s="16"/>
      <c r="D16" s="16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0.57421875" style="22" customWidth="1"/>
    <col min="3" max="3" width="18.421875" style="22" customWidth="1"/>
    <col min="4" max="4" width="16.140625" style="22" customWidth="1"/>
    <col min="5" max="9" width="9.140625" style="22" customWidth="1"/>
    <col min="10" max="10" width="10.7109375" style="22" customWidth="1"/>
    <col min="11" max="16384" width="9.140625" style="22" customWidth="1"/>
  </cols>
  <sheetData>
    <row r="1" spans="1:10" ht="12.75">
      <c r="A1" s="55"/>
      <c r="B1" s="24" t="s">
        <v>131</v>
      </c>
      <c r="C1" s="24" t="s">
        <v>132</v>
      </c>
      <c r="D1" s="55"/>
      <c r="E1" s="55"/>
      <c r="F1" s="55"/>
      <c r="G1" s="55"/>
      <c r="H1" s="55"/>
      <c r="I1" s="55"/>
      <c r="J1" s="55"/>
    </row>
    <row r="2" spans="1:10" ht="25.5">
      <c r="A2" s="55"/>
      <c r="B2" s="24" t="s">
        <v>40</v>
      </c>
      <c r="C2" s="24" t="s">
        <v>41</v>
      </c>
      <c r="D2" s="55"/>
      <c r="F2" s="55"/>
      <c r="G2" s="55"/>
      <c r="H2" s="95"/>
      <c r="I2" s="55"/>
      <c r="J2" s="55"/>
    </row>
    <row r="3" spans="1:10" ht="12.75">
      <c r="A3" s="55"/>
      <c r="B3" s="56"/>
      <c r="C3" s="56"/>
      <c r="D3" s="56"/>
      <c r="E3" s="1" t="s">
        <v>83</v>
      </c>
      <c r="F3" s="55"/>
      <c r="G3" s="55"/>
      <c r="H3" s="55"/>
      <c r="I3" s="55"/>
      <c r="J3" s="55"/>
    </row>
    <row r="4" spans="1:10" ht="12.75">
      <c r="A4" s="55"/>
      <c r="B4" s="56"/>
      <c r="C4" s="56"/>
      <c r="D4" s="56"/>
      <c r="E4" s="2" t="s">
        <v>229</v>
      </c>
      <c r="F4" s="55"/>
      <c r="G4" s="55"/>
      <c r="H4" s="55"/>
      <c r="I4" s="55"/>
      <c r="J4" s="55"/>
    </row>
    <row r="5" spans="1:10" ht="12.75">
      <c r="A5" s="55">
        <v>2009</v>
      </c>
      <c r="B5" s="56">
        <v>135</v>
      </c>
      <c r="C5" s="56">
        <v>39.5</v>
      </c>
      <c r="D5" s="56">
        <f>+B5+C5</f>
        <v>174.5</v>
      </c>
      <c r="E5" s="2" t="s">
        <v>2</v>
      </c>
      <c r="F5" s="55"/>
      <c r="G5" s="55"/>
      <c r="H5" s="55"/>
      <c r="I5" s="55"/>
      <c r="J5" s="55"/>
    </row>
    <row r="6" spans="1:10" ht="12.75">
      <c r="A6" s="57">
        <v>2010</v>
      </c>
      <c r="B6" s="56">
        <v>135.2</v>
      </c>
      <c r="C6" s="56">
        <v>34.8</v>
      </c>
      <c r="D6" s="56">
        <f>+B6+C6</f>
        <v>170</v>
      </c>
      <c r="E6" s="2"/>
      <c r="F6" s="55"/>
      <c r="G6" s="55"/>
      <c r="H6" s="55"/>
      <c r="I6" s="55"/>
      <c r="J6" s="55"/>
    </row>
    <row r="7" spans="1:10" ht="12.75">
      <c r="A7" s="55">
        <v>2011</v>
      </c>
      <c r="B7" s="56">
        <v>137.4</v>
      </c>
      <c r="C7" s="56">
        <v>32.8</v>
      </c>
      <c r="D7" s="56">
        <f>+B7+C7</f>
        <v>170.2</v>
      </c>
      <c r="F7" s="55"/>
      <c r="G7" s="55"/>
      <c r="H7" s="55"/>
      <c r="I7" s="55"/>
      <c r="J7" s="55"/>
    </row>
    <row r="8" spans="1:10" ht="12.75">
      <c r="A8" s="58" t="s">
        <v>65</v>
      </c>
      <c r="B8" s="56">
        <v>649.2</v>
      </c>
      <c r="C8" s="56">
        <v>148.8</v>
      </c>
      <c r="D8" s="56">
        <f>+B8+C8</f>
        <v>798</v>
      </c>
      <c r="F8" s="55"/>
      <c r="G8" s="55"/>
      <c r="H8" s="55"/>
      <c r="I8" s="55"/>
      <c r="J8" s="55"/>
    </row>
    <row r="9" spans="1:10" ht="12.75">
      <c r="A9" s="58"/>
      <c r="B9" s="59"/>
      <c r="C9" s="59"/>
      <c r="D9" s="56"/>
      <c r="F9" s="55"/>
      <c r="G9" s="55"/>
      <c r="H9" s="55"/>
      <c r="I9" s="55"/>
      <c r="J9" s="55"/>
    </row>
    <row r="10" spans="1:10" ht="12.75">
      <c r="A10" s="57"/>
      <c r="E10" s="55"/>
      <c r="F10" s="55"/>
      <c r="G10" s="55"/>
      <c r="H10" s="55"/>
      <c r="I10" s="55"/>
      <c r="J10" s="55"/>
    </row>
    <row r="11" spans="1:10" ht="12.75">
      <c r="A11" s="57"/>
      <c r="E11" s="55"/>
      <c r="F11" s="55"/>
      <c r="G11" s="55"/>
      <c r="H11" s="55"/>
      <c r="I11" s="55"/>
      <c r="J11" s="55"/>
    </row>
    <row r="12" spans="1:10" ht="12.75">
      <c r="A12" s="55"/>
      <c r="C12" s="55"/>
      <c r="D12" s="55"/>
      <c r="E12" s="55"/>
      <c r="F12" s="55"/>
      <c r="G12" s="55"/>
      <c r="H12" s="55"/>
      <c r="I12" s="55"/>
      <c r="J12" s="55"/>
    </row>
    <row r="13" spans="1:10" ht="12.75">
      <c r="A13" s="55"/>
      <c r="C13" s="55"/>
      <c r="D13" s="55"/>
      <c r="E13" s="55"/>
      <c r="F13" s="55"/>
      <c r="G13" s="55"/>
      <c r="H13" s="55"/>
      <c r="I13" s="55"/>
      <c r="J13" s="55"/>
    </row>
    <row r="14" spans="1:10" ht="12.75">
      <c r="A14" s="55"/>
      <c r="C14" s="55"/>
      <c r="D14" s="55"/>
      <c r="E14" s="55"/>
      <c r="F14" s="55"/>
      <c r="G14" s="55"/>
      <c r="H14" s="55"/>
      <c r="I14" s="55"/>
      <c r="J14" s="55"/>
    </row>
    <row r="15" spans="1:10" ht="12.75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2.75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.75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.75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2.75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2.75">
      <c r="A22" s="55"/>
      <c r="B22" s="55"/>
      <c r="C22" s="55"/>
      <c r="D22" s="55"/>
      <c r="E22" s="176" t="s">
        <v>121</v>
      </c>
      <c r="F22" s="55"/>
      <c r="G22" s="55"/>
      <c r="H22" s="55"/>
      <c r="I22" s="55"/>
      <c r="J22" s="55"/>
    </row>
    <row r="23" spans="1:10" ht="12.75">
      <c r="A23" s="55"/>
      <c r="B23" s="55"/>
      <c r="C23" s="55"/>
      <c r="D23" s="55"/>
      <c r="E23" s="46" t="s">
        <v>244</v>
      </c>
      <c r="F23" s="55"/>
      <c r="G23" s="55"/>
      <c r="H23" s="55"/>
      <c r="I23" s="55"/>
      <c r="J23" s="55"/>
    </row>
    <row r="24" spans="1:10" ht="12.75">
      <c r="A24" s="55"/>
      <c r="B24" s="55"/>
      <c r="C24" s="55"/>
      <c r="D24" s="55"/>
      <c r="E24" s="2" t="s">
        <v>7</v>
      </c>
      <c r="F24" s="55"/>
      <c r="G24" s="55"/>
      <c r="H24" s="55"/>
      <c r="I24" s="55"/>
      <c r="J24" s="55"/>
    </row>
    <row r="25" spans="1:10" ht="12.75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2.7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2.7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2.75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2.7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2.7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2.7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2.75">
      <c r="A32" s="55"/>
      <c r="B32" s="55"/>
      <c r="C32" s="55"/>
      <c r="D32" s="55"/>
      <c r="E32" s="55"/>
      <c r="F32" s="55"/>
      <c r="G32" s="55"/>
      <c r="H32" s="55"/>
      <c r="I32" s="55"/>
      <c r="J32" s="55"/>
    </row>
  </sheetData>
  <printOptions/>
  <pageMargins left="0.75" right="0.75" top="1" bottom="1" header="0.4921259845" footer="0.4921259845"/>
  <pageSetup fitToHeight="1" fitToWidth="1"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8.8515625" style="2" customWidth="1"/>
    <col min="3" max="5" width="10.7109375" style="2" customWidth="1"/>
    <col min="6" max="8" width="9.140625" style="2" customWidth="1"/>
    <col min="9" max="9" width="21.8515625" style="2" customWidth="1"/>
    <col min="10" max="10" width="26.421875" style="2" customWidth="1"/>
    <col min="11" max="16384" width="9.140625" style="2" customWidth="1"/>
  </cols>
  <sheetData>
    <row r="2" spans="2:10" ht="12.75" customHeight="1">
      <c r="B2" s="1" t="s">
        <v>11</v>
      </c>
      <c r="J2" s="12" t="s">
        <v>25</v>
      </c>
    </row>
    <row r="3" spans="2:10" ht="12.75" customHeight="1">
      <c r="B3" s="178" t="s">
        <v>141</v>
      </c>
      <c r="C3" s="179"/>
      <c r="D3" s="179"/>
      <c r="E3" s="179"/>
      <c r="F3" s="179"/>
      <c r="G3" s="179"/>
      <c r="J3" s="77" t="s">
        <v>241</v>
      </c>
    </row>
    <row r="4" spans="2:10" ht="12.75" customHeight="1">
      <c r="B4" s="2" t="s">
        <v>2</v>
      </c>
      <c r="D4" s="14"/>
      <c r="E4" s="15"/>
      <c r="J4" s="13" t="s">
        <v>7</v>
      </c>
    </row>
    <row r="5" spans="2:13" ht="13.5" customHeight="1">
      <c r="B5" s="6"/>
      <c r="C5" s="148">
        <v>2007</v>
      </c>
      <c r="D5" s="149">
        <v>2008</v>
      </c>
      <c r="E5" s="155" t="s">
        <v>3</v>
      </c>
      <c r="J5" s="6"/>
      <c r="K5" s="148">
        <v>2007</v>
      </c>
      <c r="L5" s="149">
        <v>2008</v>
      </c>
      <c r="M5" s="155" t="s">
        <v>8</v>
      </c>
    </row>
    <row r="6" spans="2:13" ht="13.5" customHeight="1">
      <c r="B6" s="7" t="s">
        <v>12</v>
      </c>
      <c r="C6" s="5">
        <v>125.8</v>
      </c>
      <c r="D6" s="19">
        <v>151.2</v>
      </c>
      <c r="E6" s="151">
        <f>+D6-C6</f>
        <v>25.39999999999999</v>
      </c>
      <c r="G6" s="16"/>
      <c r="J6" s="7" t="s">
        <v>26</v>
      </c>
      <c r="K6" s="5">
        <v>125.8</v>
      </c>
      <c r="L6" s="19">
        <v>151.2</v>
      </c>
      <c r="M6" s="152">
        <v>25.4</v>
      </c>
    </row>
    <row r="7" spans="2:13" ht="13.5" customHeight="1">
      <c r="B7" s="7" t="s">
        <v>13</v>
      </c>
      <c r="C7" s="5">
        <v>179</v>
      </c>
      <c r="D7" s="19">
        <v>150.4</v>
      </c>
      <c r="E7" s="152">
        <f aca="true" t="shared" si="0" ref="E7:E22">+D7-C7</f>
        <v>-28.599999999999994</v>
      </c>
      <c r="J7" s="7" t="s">
        <v>27</v>
      </c>
      <c r="K7" s="5">
        <v>179</v>
      </c>
      <c r="L7" s="19">
        <v>150.4</v>
      </c>
      <c r="M7" s="152">
        <v>-28.6</v>
      </c>
    </row>
    <row r="8" spans="2:13" ht="13.5" customHeight="1">
      <c r="B8" s="7" t="s">
        <v>14</v>
      </c>
      <c r="C8" s="5">
        <v>-32.9</v>
      </c>
      <c r="D8" s="19">
        <v>-32.4</v>
      </c>
      <c r="E8" s="152">
        <f t="shared" si="0"/>
        <v>0.5</v>
      </c>
      <c r="J8" s="7" t="s">
        <v>28</v>
      </c>
      <c r="K8" s="5">
        <v>-32.9</v>
      </c>
      <c r="L8" s="19">
        <v>-32.4</v>
      </c>
      <c r="M8" s="152">
        <v>0.5</v>
      </c>
    </row>
    <row r="9" spans="2:13" ht="13.5" customHeight="1">
      <c r="B9" s="7" t="s">
        <v>15</v>
      </c>
      <c r="C9" s="5">
        <v>211.9</v>
      </c>
      <c r="D9" s="19">
        <v>182.8</v>
      </c>
      <c r="E9" s="152">
        <f t="shared" si="0"/>
        <v>-29.099999999999994</v>
      </c>
      <c r="F9" s="16"/>
      <c r="J9" s="7" t="s">
        <v>29</v>
      </c>
      <c r="K9" s="5">
        <v>211.9</v>
      </c>
      <c r="L9" s="19">
        <v>182.8</v>
      </c>
      <c r="M9" s="152">
        <v>-29.1</v>
      </c>
    </row>
    <row r="10" spans="2:13" ht="13.5" customHeight="1">
      <c r="B10" s="7" t="s">
        <v>16</v>
      </c>
      <c r="C10" s="5">
        <v>-57.2</v>
      </c>
      <c r="D10" s="19">
        <f>+D12+D11</f>
        <v>-9.100000000000001</v>
      </c>
      <c r="E10" s="152">
        <f t="shared" si="0"/>
        <v>48.1</v>
      </c>
      <c r="F10" s="16"/>
      <c r="J10" s="7" t="s">
        <v>30</v>
      </c>
      <c r="K10" s="5">
        <v>-57.2</v>
      </c>
      <c r="L10" s="19">
        <v>-9.1</v>
      </c>
      <c r="M10" s="152">
        <v>48.1</v>
      </c>
    </row>
    <row r="11" spans="2:13" ht="13.5" customHeight="1">
      <c r="B11" s="7" t="s">
        <v>14</v>
      </c>
      <c r="C11" s="5">
        <v>-98.7</v>
      </c>
      <c r="D11" s="19">
        <v>-4.4</v>
      </c>
      <c r="E11" s="152">
        <f t="shared" si="0"/>
        <v>94.3</v>
      </c>
      <c r="J11" s="7" t="s">
        <v>28</v>
      </c>
      <c r="K11" s="5">
        <v>-98.7</v>
      </c>
      <c r="L11" s="19">
        <v>-4.4</v>
      </c>
      <c r="M11" s="152">
        <v>94.3</v>
      </c>
    </row>
    <row r="12" spans="2:13" ht="13.5" customHeight="1">
      <c r="B12" s="7" t="s">
        <v>15</v>
      </c>
      <c r="C12" s="5">
        <v>41.4</v>
      </c>
      <c r="D12" s="19">
        <v>-4.7</v>
      </c>
      <c r="E12" s="152">
        <f t="shared" si="0"/>
        <v>-46.1</v>
      </c>
      <c r="J12" s="7" t="s">
        <v>29</v>
      </c>
      <c r="K12" s="5">
        <v>41.4</v>
      </c>
      <c r="L12" s="19">
        <v>-4.7</v>
      </c>
      <c r="M12" s="152">
        <v>-46.1</v>
      </c>
    </row>
    <row r="13" spans="2:13" ht="13.5" customHeight="1">
      <c r="B13" s="7" t="s">
        <v>17</v>
      </c>
      <c r="C13" s="5">
        <v>1.3</v>
      </c>
      <c r="D13" s="19">
        <v>-14</v>
      </c>
      <c r="E13" s="152">
        <f t="shared" si="0"/>
        <v>-15.3</v>
      </c>
      <c r="F13" s="16"/>
      <c r="J13" s="7" t="s">
        <v>31</v>
      </c>
      <c r="K13" s="5">
        <v>1.3</v>
      </c>
      <c r="L13" s="19">
        <v>-14</v>
      </c>
      <c r="M13" s="152">
        <v>-15.3</v>
      </c>
    </row>
    <row r="14" spans="2:13" ht="13.5" customHeight="1">
      <c r="B14" s="7" t="s">
        <v>18</v>
      </c>
      <c r="C14" s="5">
        <v>-15.7</v>
      </c>
      <c r="D14" s="19">
        <v>36</v>
      </c>
      <c r="E14" s="152">
        <f t="shared" si="0"/>
        <v>51.7</v>
      </c>
      <c r="J14" s="7" t="s">
        <v>32</v>
      </c>
      <c r="K14" s="5">
        <v>-15.7</v>
      </c>
      <c r="L14" s="19">
        <v>36</v>
      </c>
      <c r="M14" s="152">
        <v>51.7</v>
      </c>
    </row>
    <row r="15" spans="2:13" ht="13.5" customHeight="1">
      <c r="B15" s="7" t="s">
        <v>19</v>
      </c>
      <c r="C15" s="5">
        <v>17</v>
      </c>
      <c r="D15" s="19">
        <v>-50</v>
      </c>
      <c r="E15" s="152">
        <f t="shared" si="0"/>
        <v>-67</v>
      </c>
      <c r="J15" s="7" t="s">
        <v>33</v>
      </c>
      <c r="K15" s="5">
        <v>17</v>
      </c>
      <c r="L15" s="19">
        <v>-50</v>
      </c>
      <c r="M15" s="152">
        <v>-67</v>
      </c>
    </row>
    <row r="16" spans="2:13" ht="13.5" customHeight="1">
      <c r="B16" s="7" t="s">
        <v>20</v>
      </c>
      <c r="C16" s="5">
        <v>2.7</v>
      </c>
      <c r="D16" s="19">
        <f>+D17+D20</f>
        <v>23.9</v>
      </c>
      <c r="E16" s="152">
        <f t="shared" si="0"/>
        <v>21.2</v>
      </c>
      <c r="F16" s="16"/>
      <c r="G16" s="16"/>
      <c r="J16" s="7" t="s">
        <v>34</v>
      </c>
      <c r="K16" s="5">
        <v>2.7</v>
      </c>
      <c r="L16" s="19">
        <v>23.9</v>
      </c>
      <c r="M16" s="152">
        <v>21.2</v>
      </c>
    </row>
    <row r="17" spans="2:13" ht="13.5" customHeight="1">
      <c r="B17" s="7" t="s">
        <v>21</v>
      </c>
      <c r="C17" s="5">
        <f>+C18+C19</f>
        <v>-15.8</v>
      </c>
      <c r="D17" s="19">
        <f>+D18+D19</f>
        <v>-32.7</v>
      </c>
      <c r="E17" s="152">
        <f t="shared" si="0"/>
        <v>-16.900000000000002</v>
      </c>
      <c r="J17" s="7" t="s">
        <v>35</v>
      </c>
      <c r="K17" s="5">
        <v>-15.8</v>
      </c>
      <c r="L17" s="19">
        <v>-32.7</v>
      </c>
      <c r="M17" s="152">
        <v>-16.9</v>
      </c>
    </row>
    <row r="18" spans="2:13" ht="13.5" customHeight="1">
      <c r="B18" s="7" t="s">
        <v>22</v>
      </c>
      <c r="C18" s="5">
        <v>-46</v>
      </c>
      <c r="D18" s="19">
        <v>-67.7</v>
      </c>
      <c r="E18" s="152">
        <f t="shared" si="0"/>
        <v>-21.700000000000003</v>
      </c>
      <c r="J18" s="7" t="s">
        <v>36</v>
      </c>
      <c r="K18" s="5">
        <v>-46</v>
      </c>
      <c r="L18" s="19">
        <v>-67.7</v>
      </c>
      <c r="M18" s="152">
        <v>-21.7</v>
      </c>
    </row>
    <row r="19" spans="2:13" ht="13.5" customHeight="1">
      <c r="B19" s="7" t="s">
        <v>23</v>
      </c>
      <c r="C19" s="5">
        <v>30.2</v>
      </c>
      <c r="D19" s="19">
        <v>35</v>
      </c>
      <c r="E19" s="152">
        <f t="shared" si="0"/>
        <v>4.800000000000001</v>
      </c>
      <c r="F19" s="16"/>
      <c r="J19" s="7" t="s">
        <v>37</v>
      </c>
      <c r="K19" s="5">
        <v>30.2</v>
      </c>
      <c r="L19" s="19">
        <v>35</v>
      </c>
      <c r="M19" s="152">
        <v>4.8</v>
      </c>
    </row>
    <row r="20" spans="2:13" ht="13.5" customHeight="1">
      <c r="B20" s="7" t="s">
        <v>24</v>
      </c>
      <c r="C20" s="5">
        <f>+C21+C22</f>
        <v>18.5</v>
      </c>
      <c r="D20" s="19">
        <f>+D21+D22</f>
        <v>56.6</v>
      </c>
      <c r="E20" s="152">
        <f t="shared" si="0"/>
        <v>38.1</v>
      </c>
      <c r="J20" s="7" t="s">
        <v>38</v>
      </c>
      <c r="K20" s="5">
        <v>18.5</v>
      </c>
      <c r="L20" s="19">
        <v>56.6</v>
      </c>
      <c r="M20" s="152">
        <v>38.1</v>
      </c>
    </row>
    <row r="21" spans="2:13" ht="13.5" customHeight="1">
      <c r="B21" s="7" t="s">
        <v>22</v>
      </c>
      <c r="C21" s="17">
        <v>-96.2</v>
      </c>
      <c r="D21" s="154">
        <v>-16.6</v>
      </c>
      <c r="E21" s="152">
        <f t="shared" si="0"/>
        <v>79.6</v>
      </c>
      <c r="J21" s="7" t="s">
        <v>36</v>
      </c>
      <c r="K21" s="17">
        <v>-96.2</v>
      </c>
      <c r="L21" s="154">
        <v>-16.6</v>
      </c>
      <c r="M21" s="152">
        <v>79.6</v>
      </c>
    </row>
    <row r="22" spans="2:13" ht="13.5" customHeight="1">
      <c r="B22" s="8" t="s">
        <v>23</v>
      </c>
      <c r="C22" s="18">
        <v>114.7</v>
      </c>
      <c r="D22" s="20">
        <v>73.2</v>
      </c>
      <c r="E22" s="153">
        <f t="shared" si="0"/>
        <v>-41.5</v>
      </c>
      <c r="F22" s="16"/>
      <c r="J22" s="8" t="s">
        <v>37</v>
      </c>
      <c r="K22" s="18">
        <v>114.7</v>
      </c>
      <c r="L22" s="20">
        <v>73.2</v>
      </c>
      <c r="M22" s="153">
        <v>-41.5</v>
      </c>
    </row>
    <row r="24" spans="3:5" ht="12.75" customHeight="1">
      <c r="C24" s="16"/>
      <c r="D24" s="16"/>
      <c r="E24" s="16"/>
    </row>
  </sheetData>
  <mergeCells count="1">
    <mergeCell ref="B3:G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16.7109375" style="21" customWidth="1"/>
    <col min="3" max="3" width="17.421875" style="21" customWidth="1"/>
    <col min="4" max="4" width="23.140625" style="21" customWidth="1"/>
    <col min="5" max="5" width="12.8515625" style="21" customWidth="1"/>
    <col min="6" max="14" width="8.7109375" style="21" customWidth="1"/>
    <col min="15" max="15" width="7.00390625" style="21" customWidth="1"/>
    <col min="16" max="16" width="8.7109375" style="21" customWidth="1"/>
    <col min="17" max="16384" width="9.140625" style="21" customWidth="1"/>
  </cols>
  <sheetData>
    <row r="1" spans="2:4" ht="25.5">
      <c r="B1" s="24" t="s">
        <v>167</v>
      </c>
      <c r="C1" s="24" t="s">
        <v>165</v>
      </c>
      <c r="D1" s="24" t="s">
        <v>166</v>
      </c>
    </row>
    <row r="2" spans="2:4" ht="12.75">
      <c r="B2" s="24" t="s">
        <v>163</v>
      </c>
      <c r="C2" s="24" t="s">
        <v>169</v>
      </c>
      <c r="D2" s="24" t="s">
        <v>164</v>
      </c>
    </row>
    <row r="3" spans="1:6" ht="12.75">
      <c r="A3" s="21">
        <v>2000</v>
      </c>
      <c r="B3" s="23">
        <v>192.4211</v>
      </c>
      <c r="C3" s="23">
        <v>1.6538</v>
      </c>
      <c r="D3" s="23">
        <v>190.7673</v>
      </c>
      <c r="F3" s="1" t="s">
        <v>162</v>
      </c>
    </row>
    <row r="4" spans="1:6" ht="15" customHeight="1">
      <c r="A4" s="21">
        <v>2001</v>
      </c>
      <c r="B4" s="23">
        <v>214.5853</v>
      </c>
      <c r="C4" s="23">
        <v>6.2892</v>
      </c>
      <c r="D4" s="23">
        <v>208.2961</v>
      </c>
      <c r="E4" s="99"/>
      <c r="F4" s="61" t="s">
        <v>184</v>
      </c>
    </row>
    <row r="5" spans="1:6" ht="12.75" customHeight="1">
      <c r="A5" s="21">
        <v>2002</v>
      </c>
      <c r="B5" s="23">
        <v>277.6895</v>
      </c>
      <c r="C5" s="23">
        <v>6.7593031</v>
      </c>
      <c r="D5" s="23">
        <v>270.9301969</v>
      </c>
      <c r="F5" s="22" t="s">
        <v>2</v>
      </c>
    </row>
    <row r="6" spans="1:6" ht="12.75" customHeight="1">
      <c r="A6" s="21">
        <v>2003</v>
      </c>
      <c r="B6" s="23">
        <v>59.3160503</v>
      </c>
      <c r="C6" s="23">
        <v>5.815667</v>
      </c>
      <c r="D6" s="23">
        <v>53.5003833</v>
      </c>
      <c r="F6" s="100"/>
    </row>
    <row r="7" spans="1:6" ht="12.75" customHeight="1">
      <c r="A7" s="21">
        <v>2004</v>
      </c>
      <c r="B7" s="23">
        <v>127.8436</v>
      </c>
      <c r="C7" s="23">
        <v>26.0673</v>
      </c>
      <c r="D7" s="23">
        <v>101.77629999999999</v>
      </c>
      <c r="E7" s="23"/>
      <c r="F7" s="100"/>
    </row>
    <row r="8" spans="1:6" ht="12.75" customHeight="1">
      <c r="A8" s="21">
        <v>2005</v>
      </c>
      <c r="B8" s="23">
        <v>279.1815</v>
      </c>
      <c r="C8" s="23">
        <v>-0.449</v>
      </c>
      <c r="D8" s="23">
        <v>279.63050000000004</v>
      </c>
      <c r="E8" s="23"/>
      <c r="F8" s="100"/>
    </row>
    <row r="9" spans="1:6" ht="12.75" customHeight="1">
      <c r="A9" s="21">
        <v>2006</v>
      </c>
      <c r="B9" s="23">
        <v>123.4313</v>
      </c>
      <c r="C9" s="23">
        <v>33.16962924</v>
      </c>
      <c r="D9" s="23">
        <f>+B9-C9</f>
        <v>90.26167075999999</v>
      </c>
      <c r="E9" s="23"/>
      <c r="F9" s="100"/>
    </row>
    <row r="10" spans="1:6" ht="12.75" customHeight="1">
      <c r="A10" s="21">
        <v>2007</v>
      </c>
      <c r="B10" s="23">
        <v>211.9437458</v>
      </c>
      <c r="C10" s="23">
        <v>32.8797435</v>
      </c>
      <c r="D10" s="23">
        <v>158.18552441</v>
      </c>
      <c r="E10" s="23"/>
      <c r="F10" s="100"/>
    </row>
    <row r="11" spans="1:6" ht="12.75" customHeight="1">
      <c r="A11" s="101">
        <v>2008</v>
      </c>
      <c r="B11" s="23">
        <v>182.7964863</v>
      </c>
      <c r="C11" s="26">
        <v>32.3583441</v>
      </c>
      <c r="D11" s="23">
        <f>+B11-C11</f>
        <v>150.43814220000002</v>
      </c>
      <c r="F11" s="100"/>
    </row>
    <row r="12" ht="12.75" customHeight="1">
      <c r="F12" s="100"/>
    </row>
    <row r="13" spans="5:6" ht="12.75" customHeight="1">
      <c r="E13" s="102"/>
      <c r="F13" s="100"/>
    </row>
    <row r="14" spans="5:6" ht="12.75" customHeight="1">
      <c r="E14" s="103"/>
      <c r="F14" s="100"/>
    </row>
    <row r="15" ht="12.75" customHeight="1">
      <c r="F15" s="100"/>
    </row>
    <row r="16" ht="12.75" customHeight="1">
      <c r="F16" s="100"/>
    </row>
    <row r="17" ht="12.75" customHeight="1">
      <c r="F17" s="100"/>
    </row>
    <row r="18" ht="12.75" customHeight="1">
      <c r="F18" s="100"/>
    </row>
    <row r="19" ht="12.75" customHeight="1">
      <c r="F19" s="100"/>
    </row>
    <row r="20" ht="12.75" customHeight="1">
      <c r="F20" s="100"/>
    </row>
    <row r="21" ht="12.75" customHeight="1">
      <c r="F21" s="100"/>
    </row>
    <row r="22" ht="12.75" customHeight="1">
      <c r="F22" s="12" t="s">
        <v>168</v>
      </c>
    </row>
    <row r="23" ht="12.75" customHeight="1">
      <c r="F23" t="s">
        <v>185</v>
      </c>
    </row>
    <row r="24" ht="12.75" customHeight="1">
      <c r="F24" s="25" t="s">
        <v>7</v>
      </c>
    </row>
    <row r="25" spans="1:7" ht="12.75" customHeight="1">
      <c r="A25" s="104"/>
      <c r="G25" s="104"/>
    </row>
    <row r="26" ht="12.75" customHeight="1"/>
    <row r="27" ht="15" customHeight="1"/>
    <row r="28" spans="3:5" ht="15" customHeight="1">
      <c r="C28" s="23"/>
      <c r="D28" s="23"/>
      <c r="E28" s="23"/>
    </row>
    <row r="29" spans="3:5" ht="15" customHeight="1">
      <c r="C29" s="23"/>
      <c r="D29" s="23"/>
      <c r="E29" s="23"/>
    </row>
    <row r="30" spans="3:5" ht="15" customHeight="1">
      <c r="C30" s="23"/>
      <c r="D30" s="23"/>
      <c r="E30" s="23"/>
    </row>
    <row r="31" spans="3:5" ht="12.75">
      <c r="C31" s="23"/>
      <c r="D31" s="23"/>
      <c r="E31" s="23"/>
    </row>
    <row r="32" spans="3:5" ht="12.75">
      <c r="C32" s="23"/>
      <c r="D32" s="23"/>
      <c r="E32" s="23"/>
    </row>
    <row r="33" spans="3:5" ht="12.75">
      <c r="C33" s="23"/>
      <c r="D33" s="23"/>
      <c r="E33" s="23"/>
    </row>
    <row r="34" spans="3:5" ht="12.75">
      <c r="C34" s="23"/>
      <c r="D34" s="23"/>
      <c r="E34" s="2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66" customWidth="1"/>
    <col min="2" max="2" width="17.7109375" style="166" customWidth="1"/>
    <col min="3" max="3" width="19.57421875" style="166" customWidth="1"/>
    <col min="4" max="16384" width="9.140625" style="166" customWidth="1"/>
  </cols>
  <sheetData>
    <row r="1" spans="1:13" ht="29.25" customHeight="1">
      <c r="A1" s="21"/>
      <c r="B1" s="165" t="s">
        <v>217</v>
      </c>
      <c r="C1" s="165" t="s">
        <v>218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8.5" customHeight="1">
      <c r="A2" s="21"/>
      <c r="B2" s="165" t="s">
        <v>219</v>
      </c>
      <c r="C2" s="165" t="s">
        <v>220</v>
      </c>
      <c r="D2" s="21"/>
      <c r="E2" s="21"/>
      <c r="F2" s="21"/>
      <c r="G2" s="100"/>
      <c r="H2" s="21"/>
      <c r="I2" s="100"/>
      <c r="J2" s="100"/>
      <c r="K2" s="100"/>
      <c r="L2" s="100"/>
      <c r="M2" s="100"/>
    </row>
    <row r="3" spans="1:13" ht="12.75">
      <c r="A3" s="21">
        <v>1997</v>
      </c>
      <c r="B3" s="26">
        <v>39.73418075399999</v>
      </c>
      <c r="C3" s="26">
        <v>0.456219246</v>
      </c>
      <c r="D3" s="167">
        <f aca="true" t="shared" si="0" ref="D3:D14">SUM(B3:C3)</f>
        <v>40.1904</v>
      </c>
      <c r="E3" s="167"/>
      <c r="F3" s="168" t="s">
        <v>221</v>
      </c>
      <c r="G3" s="21"/>
      <c r="H3" s="21"/>
      <c r="I3" s="100"/>
      <c r="J3" s="100"/>
      <c r="K3" s="100"/>
      <c r="L3" s="100"/>
      <c r="M3" s="100"/>
    </row>
    <row r="4" spans="1:13" ht="12.75">
      <c r="A4" s="21">
        <v>1998</v>
      </c>
      <c r="B4" s="26">
        <v>115.898647283</v>
      </c>
      <c r="C4" s="26">
        <v>4.069852717</v>
      </c>
      <c r="D4" s="167">
        <f t="shared" si="0"/>
        <v>119.9685</v>
      </c>
      <c r="E4" s="167"/>
      <c r="F4" s="61" t="s">
        <v>232</v>
      </c>
      <c r="G4" s="21"/>
      <c r="H4" s="21"/>
      <c r="I4" s="21"/>
      <c r="J4" s="21"/>
      <c r="K4" s="21"/>
      <c r="L4" s="21"/>
      <c r="M4" s="21"/>
    </row>
    <row r="5" spans="1:13" ht="12.75">
      <c r="A5" s="21">
        <v>1999</v>
      </c>
      <c r="B5" s="26">
        <v>194.23386298</v>
      </c>
      <c r="C5" s="26">
        <v>24.57763702</v>
      </c>
      <c r="D5" s="167">
        <f t="shared" si="0"/>
        <v>218.8115</v>
      </c>
      <c r="E5" s="167"/>
      <c r="F5" s="21" t="s">
        <v>222</v>
      </c>
      <c r="G5" s="21"/>
      <c r="H5" s="21"/>
      <c r="I5" s="21"/>
      <c r="J5" s="21"/>
      <c r="K5" s="21"/>
      <c r="L5" s="21"/>
      <c r="M5" s="21"/>
    </row>
    <row r="6" spans="1:13" ht="12.75">
      <c r="A6" s="21">
        <v>2000</v>
      </c>
      <c r="B6" s="26">
        <v>157.4</v>
      </c>
      <c r="C6" s="26">
        <v>35</v>
      </c>
      <c r="D6" s="167">
        <f t="shared" si="0"/>
        <v>192.4</v>
      </c>
      <c r="E6" s="167"/>
      <c r="F6" s="23"/>
      <c r="G6" s="21"/>
      <c r="H6" s="21"/>
      <c r="I6" s="21"/>
      <c r="J6" s="21"/>
      <c r="K6" s="21"/>
      <c r="L6" s="21"/>
      <c r="M6" s="21"/>
    </row>
    <row r="7" spans="1:13" ht="12.75">
      <c r="A7" s="21">
        <v>2001</v>
      </c>
      <c r="B7" s="26">
        <v>153.7853</v>
      </c>
      <c r="C7" s="26">
        <v>60.8</v>
      </c>
      <c r="D7" s="167">
        <f t="shared" si="0"/>
        <v>214.58530000000002</v>
      </c>
      <c r="E7" s="167"/>
      <c r="F7" s="23"/>
      <c r="G7" s="21"/>
      <c r="H7" s="21"/>
      <c r="I7" s="21"/>
      <c r="J7" s="21"/>
      <c r="K7" s="21"/>
      <c r="L7" s="21"/>
      <c r="M7" s="21"/>
    </row>
    <row r="8" spans="1:13" ht="12.75">
      <c r="A8" s="21">
        <v>2002</v>
      </c>
      <c r="B8" s="26">
        <v>152.08950000000002</v>
      </c>
      <c r="C8" s="26">
        <v>125.6</v>
      </c>
      <c r="D8" s="167">
        <f t="shared" si="0"/>
        <v>277.6895</v>
      </c>
      <c r="E8" s="167"/>
      <c r="F8" s="23"/>
      <c r="G8" s="21"/>
      <c r="H8" s="21"/>
      <c r="I8" s="21"/>
      <c r="J8" s="21"/>
      <c r="K8" s="21"/>
      <c r="L8" s="21"/>
      <c r="M8" s="21"/>
    </row>
    <row r="9" spans="1:13" ht="12.75">
      <c r="A9" s="21">
        <v>2003</v>
      </c>
      <c r="B9" s="26">
        <v>56.3160503</v>
      </c>
      <c r="C9" s="26">
        <v>3</v>
      </c>
      <c r="D9" s="167">
        <f t="shared" si="0"/>
        <v>59.3160503</v>
      </c>
      <c r="E9" s="167"/>
      <c r="F9" s="23"/>
      <c r="G9" s="21"/>
      <c r="H9" s="21"/>
      <c r="I9" s="21"/>
      <c r="J9" s="21"/>
      <c r="K9" s="21"/>
      <c r="L9" s="21"/>
      <c r="M9" s="21"/>
    </row>
    <row r="10" spans="1:13" ht="12.75">
      <c r="A10" s="21">
        <v>2004</v>
      </c>
      <c r="B10" s="26">
        <v>127.31227586899999</v>
      </c>
      <c r="C10" s="26">
        <v>0.531324131</v>
      </c>
      <c r="D10" s="167">
        <f t="shared" si="0"/>
        <v>127.8436</v>
      </c>
      <c r="E10" s="167"/>
      <c r="F10" s="21"/>
      <c r="G10" s="21"/>
      <c r="H10" s="21"/>
      <c r="I10" s="21"/>
      <c r="J10" s="21"/>
      <c r="K10" s="21"/>
      <c r="L10" s="21"/>
      <c r="M10" s="21"/>
    </row>
    <row r="11" spans="1:13" ht="12.75">
      <c r="A11" s="21">
        <v>2005</v>
      </c>
      <c r="B11" s="26">
        <v>174.38150000000002</v>
      </c>
      <c r="C11" s="26">
        <v>104.8</v>
      </c>
      <c r="D11" s="167">
        <f t="shared" si="0"/>
        <v>279.1815</v>
      </c>
      <c r="E11" s="167"/>
      <c r="F11" s="21"/>
      <c r="G11" s="21"/>
      <c r="H11" s="21"/>
      <c r="I11" s="21"/>
      <c r="J11" s="21"/>
      <c r="K11" s="21"/>
      <c r="L11" s="21"/>
      <c r="M11" s="21"/>
    </row>
    <row r="12" spans="1:13" ht="12.75">
      <c r="A12" s="21">
        <v>2006</v>
      </c>
      <c r="B12" s="26">
        <v>123.4313</v>
      </c>
      <c r="C12" s="26">
        <v>0.007233642</v>
      </c>
      <c r="D12" s="167">
        <f t="shared" si="0"/>
        <v>123.438533642</v>
      </c>
      <c r="E12" s="167"/>
      <c r="F12" s="21"/>
      <c r="G12" s="21"/>
      <c r="H12" s="21"/>
      <c r="I12" s="21"/>
      <c r="J12" s="21"/>
      <c r="K12" s="21"/>
      <c r="L12" s="21"/>
      <c r="M12" s="21"/>
    </row>
    <row r="13" spans="1:13" ht="12.75">
      <c r="A13" s="21">
        <v>2007</v>
      </c>
      <c r="B13" s="23">
        <v>211.9437458</v>
      </c>
      <c r="C13" s="23">
        <v>0.0002492</v>
      </c>
      <c r="D13" s="167">
        <f t="shared" si="0"/>
        <v>211.943995</v>
      </c>
      <c r="E13" s="167"/>
      <c r="F13" s="26"/>
      <c r="G13" s="21"/>
      <c r="H13" s="21"/>
      <c r="I13" s="21"/>
      <c r="J13" s="21"/>
      <c r="K13" s="21"/>
      <c r="L13" s="21"/>
      <c r="M13" s="21"/>
    </row>
    <row r="14" spans="1:13" ht="12.75">
      <c r="A14" s="101" t="s">
        <v>223</v>
      </c>
      <c r="B14" s="23">
        <v>182.7964863</v>
      </c>
      <c r="C14" s="21">
        <v>0</v>
      </c>
      <c r="D14" s="169">
        <f t="shared" si="0"/>
        <v>182.7964863</v>
      </c>
      <c r="E14" s="169"/>
      <c r="F14" s="26"/>
      <c r="G14" s="21"/>
      <c r="H14" s="21"/>
      <c r="I14" s="21"/>
      <c r="J14" s="21"/>
      <c r="K14" s="21"/>
      <c r="L14" s="21"/>
      <c r="M14" s="21"/>
    </row>
    <row r="15" spans="1:13" ht="12.75">
      <c r="A15" s="21"/>
      <c r="B15" s="21"/>
      <c r="C15" s="21"/>
      <c r="D15" s="26"/>
      <c r="E15" s="26"/>
      <c r="F15" s="26"/>
      <c r="G15" s="21"/>
      <c r="H15" s="21"/>
      <c r="I15" s="21"/>
      <c r="J15" s="21"/>
      <c r="K15" s="21"/>
      <c r="L15" s="21"/>
      <c r="M15" s="21"/>
    </row>
    <row r="16" spans="1:13" ht="12.75">
      <c r="A16" s="21"/>
      <c r="B16" s="21"/>
      <c r="C16" s="21"/>
      <c r="D16" s="26"/>
      <c r="E16" s="26"/>
      <c r="F16" s="26"/>
      <c r="G16" s="21"/>
      <c r="H16" s="21"/>
      <c r="I16" s="21"/>
      <c r="J16" s="21"/>
      <c r="K16" s="21"/>
      <c r="L16" s="21"/>
      <c r="M16" s="21"/>
    </row>
    <row r="17" spans="1:13" ht="12.75">
      <c r="A17" s="21"/>
      <c r="B17" s="21"/>
      <c r="C17" s="21"/>
      <c r="D17" s="26"/>
      <c r="E17" s="26"/>
      <c r="F17" s="26"/>
      <c r="G17" s="21"/>
      <c r="H17" s="21"/>
      <c r="I17" s="21"/>
      <c r="J17" s="21"/>
      <c r="K17" s="21"/>
      <c r="L17" s="21"/>
      <c r="M17" s="21"/>
    </row>
    <row r="18" spans="1:13" ht="12.75">
      <c r="A18" s="21"/>
      <c r="B18" s="21"/>
      <c r="C18" s="21"/>
      <c r="D18" s="26"/>
      <c r="E18" s="26"/>
      <c r="F18" s="26"/>
      <c r="G18" s="21"/>
      <c r="H18" s="21"/>
      <c r="I18" s="21"/>
      <c r="J18" s="21"/>
      <c r="K18" s="21"/>
      <c r="L18" s="21"/>
      <c r="M18" s="21"/>
    </row>
    <row r="19" spans="1:13" ht="12.75">
      <c r="A19" s="21"/>
      <c r="B19" s="21"/>
      <c r="C19" s="21"/>
      <c r="D19" s="26"/>
      <c r="E19" s="26"/>
      <c r="F19" s="26"/>
      <c r="G19" s="21"/>
      <c r="H19" s="21"/>
      <c r="I19" s="21"/>
      <c r="J19" s="21"/>
      <c r="K19" s="21"/>
      <c r="L19" s="21"/>
      <c r="M19" s="21"/>
    </row>
    <row r="20" spans="1:13" ht="12.75">
      <c r="A20" s="21"/>
      <c r="B20" s="21"/>
      <c r="C20" s="21"/>
      <c r="D20" s="26"/>
      <c r="E20" s="26"/>
      <c r="F20" s="26"/>
      <c r="G20" s="21"/>
      <c r="H20" s="21"/>
      <c r="I20" s="21"/>
      <c r="J20" s="21"/>
      <c r="K20" s="21"/>
      <c r="L20" s="21"/>
      <c r="M20" s="21"/>
    </row>
    <row r="21" spans="1:13" ht="12.75">
      <c r="A21" s="21"/>
      <c r="B21" s="21"/>
      <c r="C21" s="21"/>
      <c r="D21" s="26"/>
      <c r="E21" s="26"/>
      <c r="F21" s="26"/>
      <c r="G21" s="21"/>
      <c r="H21" s="21"/>
      <c r="I21" s="21"/>
      <c r="J21" s="21"/>
      <c r="K21" s="21"/>
      <c r="L21" s="21"/>
      <c r="M21" s="21"/>
    </row>
    <row r="22" spans="1:13" ht="12.75">
      <c r="A22" s="21"/>
      <c r="B22" s="21"/>
      <c r="C22" s="21"/>
      <c r="D22" s="26"/>
      <c r="E22" s="26"/>
      <c r="F22" s="170" t="s">
        <v>224</v>
      </c>
      <c r="G22" s="21"/>
      <c r="H22" s="21"/>
      <c r="I22" s="21"/>
      <c r="J22" s="21"/>
      <c r="K22" s="21"/>
      <c r="L22" s="21"/>
      <c r="M22" s="21"/>
    </row>
    <row r="23" spans="1:13" ht="12.75">
      <c r="A23" s="21"/>
      <c r="B23" s="21"/>
      <c r="C23" s="21"/>
      <c r="D23" s="21"/>
      <c r="E23" s="21"/>
      <c r="F23" s="171" t="s">
        <v>240</v>
      </c>
      <c r="G23" s="21"/>
      <c r="H23" s="1"/>
      <c r="I23" s="21"/>
      <c r="J23" s="21"/>
      <c r="K23" s="21"/>
      <c r="L23" s="21"/>
      <c r="M23" s="21"/>
    </row>
    <row r="24" spans="1:13" ht="12.75">
      <c r="A24" s="104"/>
      <c r="B24" s="104"/>
      <c r="C24" s="104"/>
      <c r="D24" s="172"/>
      <c r="E24" s="172"/>
      <c r="F24" s="166" t="s">
        <v>225</v>
      </c>
      <c r="G24" s="21"/>
      <c r="H24" s="21"/>
      <c r="I24" s="21"/>
      <c r="J24" s="21"/>
      <c r="K24" s="21"/>
      <c r="L24" s="21"/>
      <c r="M24" s="21"/>
    </row>
    <row r="25" spans="1:1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23"/>
      <c r="B26" s="23"/>
      <c r="C26" s="23"/>
      <c r="D26" s="23"/>
      <c r="E26" s="23"/>
      <c r="F26" s="23"/>
      <c r="G26" s="21"/>
      <c r="H26" s="21"/>
      <c r="I26" s="21"/>
      <c r="J26" s="21"/>
      <c r="K26" s="21"/>
      <c r="L26" s="21"/>
      <c r="M26" s="21"/>
    </row>
    <row r="27" spans="1:13" ht="12.75">
      <c r="A27" s="23"/>
      <c r="B27" s="23"/>
      <c r="C27" s="23"/>
      <c r="D27" s="23"/>
      <c r="E27" s="23"/>
      <c r="F27" s="23"/>
      <c r="G27" s="21"/>
      <c r="H27" s="21"/>
      <c r="I27" s="21"/>
      <c r="J27" s="21"/>
      <c r="K27" s="21"/>
      <c r="L27" s="21"/>
      <c r="M27" s="21"/>
    </row>
    <row r="28" spans="1:13" ht="12.75">
      <c r="A28" s="23"/>
      <c r="B28" s="23"/>
      <c r="C28" s="23"/>
      <c r="D28" s="23"/>
      <c r="E28" s="23"/>
      <c r="F28" s="23"/>
      <c r="G28" s="21"/>
      <c r="H28" s="21"/>
      <c r="I28" s="21"/>
      <c r="J28" s="21"/>
      <c r="K28" s="21"/>
      <c r="L28" s="21"/>
      <c r="M28" s="21"/>
    </row>
    <row r="29" spans="1:13" ht="12.75">
      <c r="A29" s="23"/>
      <c r="B29" s="23"/>
      <c r="C29" s="23"/>
      <c r="D29" s="23"/>
      <c r="E29" s="23"/>
      <c r="F29" s="23"/>
      <c r="G29" s="21"/>
      <c r="H29" s="21"/>
      <c r="I29" s="21"/>
      <c r="J29" s="21"/>
      <c r="K29" s="21"/>
      <c r="L29" s="21"/>
      <c r="M29" s="21"/>
    </row>
    <row r="30" spans="1:13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2.75">
      <c r="A31" s="21"/>
      <c r="B31" s="21"/>
      <c r="C31" s="21"/>
      <c r="D31" s="21"/>
      <c r="E31" s="21"/>
      <c r="F31" s="23"/>
      <c r="G31" s="21"/>
      <c r="H31" s="21"/>
      <c r="I31" s="21"/>
      <c r="J31" s="21"/>
      <c r="K31" s="21"/>
      <c r="L31" s="21"/>
      <c r="M31" s="21"/>
    </row>
    <row r="32" spans="1:13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9.140625" defaultRowHeight="16.5" customHeight="1"/>
  <cols>
    <col min="1" max="1" width="9.140625" style="2" customWidth="1"/>
    <col min="2" max="2" width="15.00390625" style="2" customWidth="1"/>
    <col min="3" max="4" width="0" style="2" hidden="1" customWidth="1"/>
    <col min="5" max="10" width="9.140625" style="2" customWidth="1"/>
    <col min="11" max="11" width="16.8515625" style="2" customWidth="1"/>
    <col min="12" max="13" width="0" style="2" hidden="1" customWidth="1"/>
    <col min="14" max="16384" width="9.140625" style="2" customWidth="1"/>
  </cols>
  <sheetData>
    <row r="1" ht="12.75" customHeight="1"/>
    <row r="2" spans="2:11" ht="12.75" customHeight="1">
      <c r="B2" s="1" t="s">
        <v>226</v>
      </c>
      <c r="K2" s="12" t="s">
        <v>227</v>
      </c>
    </row>
    <row r="3" spans="2:11" ht="12.75" customHeight="1">
      <c r="B3" s="2" t="s">
        <v>187</v>
      </c>
      <c r="K3" s="13" t="s">
        <v>186</v>
      </c>
    </row>
    <row r="4" spans="2:11" ht="12.75" customHeight="1">
      <c r="B4" s="2" t="s">
        <v>2</v>
      </c>
      <c r="K4" s="13" t="s">
        <v>7</v>
      </c>
    </row>
    <row r="5" spans="2:18" s="3" customFormat="1" ht="12.75" customHeight="1">
      <c r="B5" s="149"/>
      <c r="C5" s="148">
        <v>2002</v>
      </c>
      <c r="D5" s="148">
        <v>2003</v>
      </c>
      <c r="E5" s="148">
        <v>2004</v>
      </c>
      <c r="F5" s="149">
        <v>2005</v>
      </c>
      <c r="G5" s="148">
        <v>2006</v>
      </c>
      <c r="H5" s="149">
        <v>2007</v>
      </c>
      <c r="I5" s="155" t="s">
        <v>188</v>
      </c>
      <c r="K5" s="149"/>
      <c r="L5" s="148">
        <v>2002</v>
      </c>
      <c r="M5" s="148">
        <v>2003</v>
      </c>
      <c r="N5" s="148">
        <v>2004</v>
      </c>
      <c r="O5" s="149">
        <v>2005</v>
      </c>
      <c r="P5" s="148">
        <v>2006</v>
      </c>
      <c r="Q5" s="149">
        <v>2007</v>
      </c>
      <c r="R5" s="155" t="s">
        <v>188</v>
      </c>
    </row>
    <row r="6" spans="2:18" ht="12.75" customHeight="1">
      <c r="B6" s="112" t="s">
        <v>170</v>
      </c>
      <c r="C6" s="113">
        <v>103.263263165671</v>
      </c>
      <c r="D6" s="113">
        <v>118.261267</v>
      </c>
      <c r="E6" s="113">
        <v>156.613863359545</v>
      </c>
      <c r="F6" s="173">
        <v>159.8621189616187</v>
      </c>
      <c r="G6" s="113">
        <v>206.2</v>
      </c>
      <c r="H6" s="173">
        <v>309.09479999999996</v>
      </c>
      <c r="I6" s="114">
        <v>294.10540000000003</v>
      </c>
      <c r="K6" s="112" t="s">
        <v>174</v>
      </c>
      <c r="L6" s="113">
        <v>103.263263165671</v>
      </c>
      <c r="M6" s="113">
        <v>118.261267</v>
      </c>
      <c r="N6" s="113">
        <v>156.613863359545</v>
      </c>
      <c r="O6" s="173">
        <v>159.8621189616187</v>
      </c>
      <c r="P6" s="113">
        <v>206.2</v>
      </c>
      <c r="Q6" s="173">
        <v>309.09479999999996</v>
      </c>
      <c r="R6" s="114">
        <v>294.10540000000003</v>
      </c>
    </row>
    <row r="7" spans="2:18" ht="12.75" customHeight="1">
      <c r="B7" s="7" t="s">
        <v>171</v>
      </c>
      <c r="C7" s="113">
        <v>1165.5290931969598</v>
      </c>
      <c r="D7" s="113">
        <v>1161.7837</v>
      </c>
      <c r="E7" s="113">
        <v>1280.59476838063</v>
      </c>
      <c r="F7" s="173">
        <v>1491.563988</v>
      </c>
      <c r="G7" s="113">
        <v>1666.8</v>
      </c>
      <c r="H7" s="173">
        <v>2032.111185</v>
      </c>
      <c r="I7" s="114">
        <v>2212.5772</v>
      </c>
      <c r="K7" s="7" t="s">
        <v>175</v>
      </c>
      <c r="L7" s="113">
        <v>1165.5290931969598</v>
      </c>
      <c r="M7" s="113">
        <v>1161.7837</v>
      </c>
      <c r="N7" s="113">
        <v>1280.59476838063</v>
      </c>
      <c r="O7" s="173">
        <v>1491.563988</v>
      </c>
      <c r="P7" s="113">
        <v>1666.8</v>
      </c>
      <c r="Q7" s="173">
        <v>2032.111185</v>
      </c>
      <c r="R7" s="114">
        <v>2212.5772</v>
      </c>
    </row>
    <row r="8" spans="2:18" ht="12.75" customHeight="1">
      <c r="B8" s="8" t="s">
        <v>172</v>
      </c>
      <c r="C8" s="115">
        <v>8.859775681997567</v>
      </c>
      <c r="D8" s="115">
        <v>10.179284405522303</v>
      </c>
      <c r="E8" s="115">
        <v>12.2297753533376</v>
      </c>
      <c r="F8" s="174">
        <v>10.717751316587746</v>
      </c>
      <c r="G8" s="115">
        <v>12.4</v>
      </c>
      <c r="H8" s="174">
        <v>15.210525992946591</v>
      </c>
      <c r="I8" s="116">
        <v>13.292435626652937</v>
      </c>
      <c r="K8" s="8" t="s">
        <v>176</v>
      </c>
      <c r="L8" s="115">
        <v>8.859775681997567</v>
      </c>
      <c r="M8" s="115">
        <v>10.179284405522303</v>
      </c>
      <c r="N8" s="115">
        <v>12.2297753533376</v>
      </c>
      <c r="O8" s="174">
        <v>10.717751316587746</v>
      </c>
      <c r="P8" s="115">
        <v>12.4</v>
      </c>
      <c r="Q8" s="174">
        <v>15.210525992946591</v>
      </c>
      <c r="R8" s="116">
        <v>13.292435626652937</v>
      </c>
    </row>
    <row r="9" spans="2:18" ht="12.75" customHeight="1">
      <c r="B9" s="117" t="s">
        <v>173</v>
      </c>
      <c r="C9" s="118"/>
      <c r="D9" s="118"/>
      <c r="E9" s="118"/>
      <c r="F9" s="118"/>
      <c r="G9" s="118"/>
      <c r="H9" s="118"/>
      <c r="I9" s="118"/>
      <c r="K9" s="119" t="s">
        <v>177</v>
      </c>
      <c r="L9" s="120"/>
      <c r="M9" s="120"/>
      <c r="N9" s="120"/>
      <c r="O9" s="120"/>
      <c r="P9" s="120"/>
      <c r="Q9" s="120"/>
      <c r="R9" s="120"/>
    </row>
    <row r="10" spans="1:8" ht="12.75" customHeight="1">
      <c r="A10" s="121"/>
      <c r="B10" s="118"/>
      <c r="C10" s="118"/>
      <c r="D10" s="118"/>
      <c r="E10" s="118"/>
      <c r="F10" s="118"/>
      <c r="G10" s="118"/>
      <c r="H10" s="118"/>
    </row>
    <row r="11" spans="1:8" ht="12.75" customHeight="1">
      <c r="A11" s="121"/>
      <c r="B11" s="118"/>
      <c r="C11" s="118"/>
      <c r="D11" s="118"/>
      <c r="E11" s="118"/>
      <c r="F11" s="118"/>
      <c r="G11" s="118"/>
      <c r="H11" s="118"/>
    </row>
    <row r="12" spans="2:8" ht="12.75" customHeight="1">
      <c r="B12" s="118"/>
      <c r="C12" s="118"/>
      <c r="D12" s="118"/>
      <c r="E12" s="118"/>
      <c r="F12" s="118"/>
      <c r="G12" s="118"/>
      <c r="H12" s="118"/>
    </row>
    <row r="13" spans="1:8" ht="12.75" customHeight="1">
      <c r="A13"/>
      <c r="B13"/>
      <c r="C13"/>
      <c r="D13"/>
      <c r="E13"/>
      <c r="F13"/>
      <c r="G13"/>
      <c r="H13"/>
    </row>
    <row r="14" spans="1:14" ht="12.75" customHeight="1">
      <c r="A14"/>
      <c r="B14"/>
      <c r="C14"/>
      <c r="D14"/>
      <c r="E14"/>
      <c r="F14"/>
      <c r="G14"/>
      <c r="H14"/>
      <c r="J14" s="118"/>
      <c r="K14" s="118"/>
      <c r="L14" s="118"/>
      <c r="M14" s="118"/>
      <c r="N14" s="118"/>
    </row>
    <row r="15" spans="1:8" ht="12.75" customHeight="1">
      <c r="A15"/>
      <c r="B15"/>
      <c r="C15"/>
      <c r="D15"/>
      <c r="E15"/>
      <c r="F15"/>
      <c r="G15"/>
      <c r="H15"/>
    </row>
    <row r="16" spans="1:8" ht="12.75" customHeight="1">
      <c r="A16"/>
      <c r="B16"/>
      <c r="C16"/>
      <c r="D16"/>
      <c r="E16"/>
      <c r="F16"/>
      <c r="G16"/>
      <c r="H16"/>
    </row>
    <row r="17" spans="1:8" ht="12.75" customHeight="1">
      <c r="A17"/>
      <c r="B17"/>
      <c r="C17"/>
      <c r="D17"/>
      <c r="E17"/>
      <c r="F17"/>
      <c r="G17"/>
      <c r="H17"/>
    </row>
    <row r="18" spans="1:8" ht="12.75" customHeight="1">
      <c r="A18"/>
      <c r="B18"/>
      <c r="C18"/>
      <c r="D18"/>
      <c r="E18"/>
      <c r="F18"/>
      <c r="G18"/>
      <c r="H1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10.421875" style="21" customWidth="1"/>
    <col min="3" max="3" width="18.140625" style="21" customWidth="1"/>
    <col min="4" max="4" width="18.28125" style="21" customWidth="1"/>
    <col min="5" max="5" width="10.421875" style="21" customWidth="1"/>
    <col min="6" max="12" width="9.140625" style="21" customWidth="1"/>
    <col min="13" max="13" width="7.8515625" style="21" customWidth="1"/>
    <col min="14" max="14" width="9.28125" style="21" customWidth="1"/>
    <col min="15" max="15" width="4.57421875" style="21" customWidth="1"/>
    <col min="16" max="16" width="21.421875" style="21" customWidth="1"/>
    <col min="17" max="16384" width="9.140625" style="21" customWidth="1"/>
  </cols>
  <sheetData>
    <row r="1" spans="1:4" ht="12.75">
      <c r="A1" s="100"/>
      <c r="B1" s="105" t="s">
        <v>181</v>
      </c>
      <c r="C1" s="105" t="s">
        <v>182</v>
      </c>
      <c r="D1" s="105" t="s">
        <v>183</v>
      </c>
    </row>
    <row r="2" spans="1:12" ht="12.75" customHeight="1">
      <c r="A2" s="106"/>
      <c r="B2" s="105" t="s">
        <v>178</v>
      </c>
      <c r="C2" s="105" t="s">
        <v>179</v>
      </c>
      <c r="D2" s="105" t="s">
        <v>180</v>
      </c>
      <c r="E2" s="100"/>
      <c r="L2" s="107"/>
    </row>
    <row r="3" spans="1:12" ht="12.75" customHeight="1">
      <c r="A3" s="21">
        <v>2002</v>
      </c>
      <c r="B3" s="108">
        <v>-32.655915</v>
      </c>
      <c r="C3" s="108">
        <v>-64.348290165671</v>
      </c>
      <c r="D3" s="108">
        <v>-6.259058</v>
      </c>
      <c r="E3" s="100"/>
      <c r="F3" s="1" t="s">
        <v>189</v>
      </c>
      <c r="L3" s="107"/>
    </row>
    <row r="4" spans="1:12" ht="12.75">
      <c r="A4" s="21">
        <v>2003</v>
      </c>
      <c r="B4" s="108">
        <v>-52.111183</v>
      </c>
      <c r="C4" s="108">
        <v>-60.8903</v>
      </c>
      <c r="D4" s="108">
        <v>-5.259784</v>
      </c>
      <c r="E4"/>
      <c r="F4" s="2" t="s">
        <v>230</v>
      </c>
      <c r="L4" s="100"/>
    </row>
    <row r="5" spans="1:6" ht="12.75">
      <c r="A5" s="21">
        <v>2004</v>
      </c>
      <c r="B5" s="108">
        <v>-73.513622</v>
      </c>
      <c r="C5" s="108">
        <v>-75.758719359545</v>
      </c>
      <c r="D5" s="108">
        <v>-7.341522</v>
      </c>
      <c r="E5"/>
      <c r="F5" s="21" t="s">
        <v>2</v>
      </c>
    </row>
    <row r="6" spans="1:5" ht="12.75">
      <c r="A6" s="21">
        <v>2005</v>
      </c>
      <c r="B6" s="108">
        <v>-72.933599</v>
      </c>
      <c r="C6" s="108">
        <v>-78.1540199616187</v>
      </c>
      <c r="D6" s="108">
        <v>-8.7745</v>
      </c>
      <c r="E6"/>
    </row>
    <row r="7" spans="1:4" ht="12.75">
      <c r="A7" s="21">
        <v>2006</v>
      </c>
      <c r="B7" s="109">
        <v>-98.32136</v>
      </c>
      <c r="C7" s="109">
        <v>-99.70529924</v>
      </c>
      <c r="D7" s="108">
        <v>-8.1057</v>
      </c>
    </row>
    <row r="8" spans="1:12" ht="12.75">
      <c r="A8" s="21">
        <v>2007</v>
      </c>
      <c r="B8" s="23">
        <v>-159.2502</v>
      </c>
      <c r="C8" s="23">
        <v>-140.5361</v>
      </c>
      <c r="D8" s="23">
        <v>-9.3085</v>
      </c>
      <c r="L8" s="110"/>
    </row>
    <row r="9" spans="1:4" ht="12.75">
      <c r="A9" s="21">
        <v>2008</v>
      </c>
      <c r="B9" s="23">
        <v>-159.8504</v>
      </c>
      <c r="C9" s="23">
        <v>-124.955</v>
      </c>
      <c r="D9" s="21">
        <v>-9.3</v>
      </c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2:5" ht="12.75">
      <c r="B17"/>
      <c r="C17"/>
      <c r="D17"/>
      <c r="E17"/>
    </row>
    <row r="18" spans="2:6" ht="12.75">
      <c r="B18"/>
      <c r="C18"/>
      <c r="D18"/>
      <c r="E18"/>
      <c r="F18" s="111"/>
    </row>
    <row r="21" ht="12.75">
      <c r="A21" s="61"/>
    </row>
    <row r="22" ht="12.75">
      <c r="F22" s="1" t="s">
        <v>190</v>
      </c>
    </row>
    <row r="23" spans="1:6" ht="12.75">
      <c r="A23" s="61"/>
      <c r="F23" s="61" t="s">
        <v>237</v>
      </c>
    </row>
    <row r="24" ht="12.75">
      <c r="F24" s="21" t="s">
        <v>7</v>
      </c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9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137" bestFit="1" customWidth="1"/>
    <col min="2" max="2" width="7.00390625" style="127" customWidth="1"/>
    <col min="3" max="8" width="9.140625" style="127" customWidth="1"/>
    <col min="9" max="9" width="15.140625" style="127" customWidth="1"/>
    <col min="10" max="16384" width="9.140625" style="127" customWidth="1"/>
  </cols>
  <sheetData>
    <row r="1" spans="1:17" ht="12.75">
      <c r="A1" s="122" t="s">
        <v>198</v>
      </c>
      <c r="B1" s="123" t="s">
        <v>216</v>
      </c>
      <c r="C1" s="122" t="s">
        <v>215</v>
      </c>
      <c r="D1" s="122" t="s">
        <v>199</v>
      </c>
      <c r="E1" s="122" t="s">
        <v>200</v>
      </c>
      <c r="F1" s="122" t="s">
        <v>201</v>
      </c>
      <c r="G1" s="122" t="s">
        <v>202</v>
      </c>
      <c r="H1" s="124" t="s">
        <v>203</v>
      </c>
      <c r="I1" s="125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8">
        <v>39450</v>
      </c>
      <c r="B2" s="129" t="s">
        <v>147</v>
      </c>
      <c r="C2" s="130">
        <v>100</v>
      </c>
      <c r="D2" s="130">
        <v>100</v>
      </c>
      <c r="E2" s="130">
        <v>100</v>
      </c>
      <c r="F2" s="130">
        <v>100</v>
      </c>
      <c r="G2" s="130">
        <v>100</v>
      </c>
      <c r="H2" s="130">
        <v>100</v>
      </c>
      <c r="I2" s="131"/>
      <c r="J2" s="175" t="s">
        <v>233</v>
      </c>
      <c r="P2" s="132"/>
      <c r="Q2" s="132"/>
    </row>
    <row r="3" spans="1:17" ht="12.75">
      <c r="A3" s="128">
        <v>39451</v>
      </c>
      <c r="C3" s="130">
        <v>98.18688981868898</v>
      </c>
      <c r="D3" s="130">
        <v>98.0351880104651</v>
      </c>
      <c r="E3" s="130">
        <v>98.29530474139825</v>
      </c>
      <c r="F3" s="130">
        <v>98.83377716338092</v>
      </c>
      <c r="G3" s="130">
        <v>97.78319744584697</v>
      </c>
      <c r="H3" s="130">
        <v>97.97975121153193</v>
      </c>
      <c r="I3" s="131"/>
      <c r="J3" s="127" t="s">
        <v>234</v>
      </c>
      <c r="P3" s="132"/>
      <c r="Q3" s="132"/>
    </row>
    <row r="4" spans="1:17" ht="12.75">
      <c r="A4" s="128">
        <v>39454</v>
      </c>
      <c r="C4" s="130">
        <v>96.2510460251046</v>
      </c>
      <c r="D4" s="130">
        <v>98.24435233351102</v>
      </c>
      <c r="E4" s="130">
        <v>98.69573098387309</v>
      </c>
      <c r="F4" s="130">
        <v>96.79364848840417</v>
      </c>
      <c r="G4" s="130">
        <v>98.63758888698739</v>
      </c>
      <c r="H4" s="130">
        <v>97.7822020557459</v>
      </c>
      <c r="I4" s="131"/>
      <c r="J4" s="127" t="s">
        <v>235</v>
      </c>
      <c r="P4" s="133"/>
      <c r="Q4" s="133"/>
    </row>
    <row r="5" spans="1:17" ht="12.75">
      <c r="A5" s="128">
        <v>39455</v>
      </c>
      <c r="C5" s="130">
        <v>96.8089260808926</v>
      </c>
      <c r="D5" s="130">
        <v>96.41831945542219</v>
      </c>
      <c r="E5" s="130">
        <v>99.26835698905832</v>
      </c>
      <c r="F5" s="130">
        <v>97.05331564379742</v>
      </c>
      <c r="G5" s="130">
        <v>101.0981216320127</v>
      </c>
      <c r="H5" s="130">
        <v>98.1032194338982</v>
      </c>
      <c r="I5" s="125"/>
      <c r="P5" s="135"/>
      <c r="Q5" s="134"/>
    </row>
    <row r="6" spans="1:8" ht="12.75">
      <c r="A6" s="128">
        <v>39456</v>
      </c>
      <c r="C6" s="130">
        <v>94.22036262203626</v>
      </c>
      <c r="D6" s="130">
        <v>97.53835572793167</v>
      </c>
      <c r="E6" s="130">
        <v>98.28514303291294</v>
      </c>
      <c r="F6" s="130">
        <v>94.45231960736582</v>
      </c>
      <c r="G6" s="130">
        <v>99.50196958773783</v>
      </c>
      <c r="H6" s="130">
        <v>96.80988980461154</v>
      </c>
    </row>
    <row r="7" spans="1:17" ht="12.75">
      <c r="A7" s="128">
        <v>39457</v>
      </c>
      <c r="C7" s="130">
        <v>91.83263598326359</v>
      </c>
      <c r="D7" s="130">
        <v>98.44041995233107</v>
      </c>
      <c r="E7" s="130">
        <v>97.61364635057346</v>
      </c>
      <c r="F7" s="130">
        <v>92.11744141272193</v>
      </c>
      <c r="G7" s="130">
        <v>98.29086865517462</v>
      </c>
      <c r="H7" s="130">
        <v>96.03821341482237</v>
      </c>
      <c r="P7" s="136"/>
      <c r="Q7" s="136"/>
    </row>
    <row r="8" spans="1:8" ht="12.75">
      <c r="A8" s="128">
        <v>39458</v>
      </c>
      <c r="C8" s="130">
        <v>92.45746164574616</v>
      </c>
      <c r="D8" s="130">
        <v>96.5502821535577</v>
      </c>
      <c r="E8" s="130">
        <v>97.20086127345432</v>
      </c>
      <c r="F8" s="130">
        <v>90.81561001240225</v>
      </c>
      <c r="G8" s="130">
        <v>96.53581769059159</v>
      </c>
      <c r="H8" s="130">
        <v>95.71873938944965</v>
      </c>
    </row>
    <row r="9" spans="1:8" ht="12.75">
      <c r="A9" s="128">
        <v>39461</v>
      </c>
      <c r="C9" s="130">
        <v>92.13389121338912</v>
      </c>
      <c r="D9" s="130">
        <v>97.86646263380084</v>
      </c>
      <c r="E9" s="130">
        <v>97.19619238036648</v>
      </c>
      <c r="F9" s="130">
        <v>89.4535962306369</v>
      </c>
      <c r="G9" s="130">
        <v>96.34880945835756</v>
      </c>
      <c r="H9" s="130">
        <v>95.93017872025187</v>
      </c>
    </row>
    <row r="10" spans="1:8" ht="12.75">
      <c r="A10" s="128">
        <v>39462</v>
      </c>
      <c r="C10" s="130">
        <v>90.38772663877268</v>
      </c>
      <c r="D10" s="130">
        <v>95.74464337138271</v>
      </c>
      <c r="E10" s="130">
        <v>94.99192556136573</v>
      </c>
      <c r="F10" s="130">
        <v>86.24394730113552</v>
      </c>
      <c r="G10" s="130">
        <v>94.96297391874008</v>
      </c>
      <c r="H10" s="130">
        <v>92.99626508627344</v>
      </c>
    </row>
    <row r="11" spans="1:8" ht="12.75">
      <c r="A11" s="128">
        <v>39463</v>
      </c>
      <c r="C11" s="130">
        <v>87.59274755927476</v>
      </c>
      <c r="D11" s="130">
        <v>95.47696511834519</v>
      </c>
      <c r="E11" s="130">
        <v>94.26824713275037</v>
      </c>
      <c r="F11" s="130">
        <v>83.25524338998346</v>
      </c>
      <c r="G11" s="130">
        <v>92.00994744410467</v>
      </c>
      <c r="H11" s="130">
        <v>91.71991233756212</v>
      </c>
    </row>
    <row r="12" spans="1:8" ht="12.75">
      <c r="A12" s="128">
        <v>39464</v>
      </c>
      <c r="C12" s="130">
        <v>87.11297071129707</v>
      </c>
      <c r="D12" s="130">
        <v>93.12606841534475</v>
      </c>
      <c r="E12" s="130">
        <v>93.44322626005186</v>
      </c>
      <c r="F12" s="130">
        <v>83.87485163871759</v>
      </c>
      <c r="G12" s="130">
        <v>90.00756550902246</v>
      </c>
      <c r="H12" s="130">
        <v>91.09485446183288</v>
      </c>
    </row>
    <row r="13" spans="1:8" ht="12.75">
      <c r="A13" s="128">
        <v>39465</v>
      </c>
      <c r="C13" s="130">
        <v>87.12412831241284</v>
      </c>
      <c r="D13" s="130">
        <v>92.6672242339577</v>
      </c>
      <c r="E13" s="130">
        <v>92.0499736344861</v>
      </c>
      <c r="F13" s="130">
        <v>84.91962859182055</v>
      </c>
      <c r="G13" s="130">
        <v>93.34568181343006</v>
      </c>
      <c r="H13" s="130">
        <v>91.08405099237584</v>
      </c>
    </row>
    <row r="14" spans="1:8" ht="12.75">
      <c r="A14" s="128">
        <v>39468</v>
      </c>
      <c r="C14" s="130">
        <v>83.10181311018131</v>
      </c>
      <c r="D14" s="130">
        <v>92.6672242339577</v>
      </c>
      <c r="E14" s="130">
        <v>86.19545634310323</v>
      </c>
      <c r="F14" s="130">
        <v>80.19997848569956</v>
      </c>
      <c r="G14" s="130">
        <v>90.48000328329152</v>
      </c>
      <c r="H14" s="130">
        <v>86.09130475043986</v>
      </c>
    </row>
    <row r="15" spans="1:8" ht="12.75">
      <c r="A15" s="128">
        <v>39469</v>
      </c>
      <c r="C15" s="130">
        <v>81.65690376569039</v>
      </c>
      <c r="D15" s="130">
        <v>91.68604366180787</v>
      </c>
      <c r="E15" s="130">
        <v>87.91333435865887</v>
      </c>
      <c r="F15" s="130">
        <v>81.28796422643927</v>
      </c>
      <c r="G15" s="130">
        <v>90.80984244072458</v>
      </c>
      <c r="H15" s="130">
        <v>88.58999290057722</v>
      </c>
    </row>
    <row r="16" spans="1:8" ht="12.75">
      <c r="A16" s="128">
        <v>39470</v>
      </c>
      <c r="C16" s="130">
        <v>78.38772663877266</v>
      </c>
      <c r="D16" s="130">
        <v>93.97589900066787</v>
      </c>
      <c r="E16" s="130">
        <v>84.92359493782133</v>
      </c>
      <c r="F16" s="130">
        <v>81.73644909894902</v>
      </c>
      <c r="G16" s="130">
        <v>89.36380031702348</v>
      </c>
      <c r="H16" s="130">
        <v>86.57128746488874</v>
      </c>
    </row>
    <row r="17" spans="1:8" ht="12.75">
      <c r="A17" s="128">
        <v>39471</v>
      </c>
      <c r="C17" s="130">
        <v>84.98744769874477</v>
      </c>
      <c r="D17" s="130">
        <v>94.80642917976338</v>
      </c>
      <c r="E17" s="130">
        <v>89.53261633783012</v>
      </c>
      <c r="F17" s="130">
        <v>85.15397950591706</v>
      </c>
      <c r="G17" s="130">
        <v>92.37068361381986</v>
      </c>
      <c r="H17" s="130">
        <v>90.68432262246505</v>
      </c>
    </row>
    <row r="18" spans="1:8" ht="12.75">
      <c r="A18" s="128">
        <v>39472</v>
      </c>
      <c r="C18" s="130">
        <v>85.72942817294282</v>
      </c>
      <c r="D18" s="130">
        <v>93.49338884497791</v>
      </c>
      <c r="E18" s="130">
        <v>89.14866854154766</v>
      </c>
      <c r="F18" s="130">
        <v>85.62848334812966</v>
      </c>
      <c r="G18" s="130">
        <v>92.51672813804072</v>
      </c>
      <c r="H18" s="130">
        <v>90.57937463345372</v>
      </c>
    </row>
    <row r="19" spans="1:8" ht="12.75">
      <c r="A19" s="128">
        <v>39475</v>
      </c>
      <c r="C19" s="130">
        <v>82.97907949790796</v>
      </c>
      <c r="D19" s="130">
        <v>94.846868126145</v>
      </c>
      <c r="E19" s="130">
        <v>88.22752339939359</v>
      </c>
      <c r="F19" s="130">
        <v>84.02507334952972</v>
      </c>
      <c r="G19" s="130">
        <v>92.16919482695737</v>
      </c>
      <c r="H19" s="130">
        <v>89.34314905701144</v>
      </c>
    </row>
    <row r="20" spans="1:8" ht="12.75">
      <c r="A20" s="128">
        <v>39476</v>
      </c>
      <c r="C20" s="130">
        <v>83.73779637377964</v>
      </c>
      <c r="D20" s="130">
        <v>95.58526184217781</v>
      </c>
      <c r="E20" s="130">
        <v>89.44198488377204</v>
      </c>
      <c r="F20" s="130">
        <v>86.55644521772598</v>
      </c>
      <c r="G20" s="130">
        <v>91.93247260503628</v>
      </c>
      <c r="H20" s="130">
        <v>90.8293977837454</v>
      </c>
    </row>
    <row r="21" spans="1:8" ht="12.75">
      <c r="A21" s="128">
        <v>39477</v>
      </c>
      <c r="C21" s="130">
        <v>84.86471408647141</v>
      </c>
      <c r="D21" s="130">
        <v>95.29828318291271</v>
      </c>
      <c r="E21" s="130">
        <v>88.92236454717231</v>
      </c>
      <c r="F21" s="130">
        <v>87.30231033675646</v>
      </c>
      <c r="G21" s="130">
        <v>91.98617455495524</v>
      </c>
      <c r="H21" s="130">
        <v>90.09013180232739</v>
      </c>
    </row>
    <row r="22" spans="1:8" ht="12.75">
      <c r="A22" s="128">
        <v>39478</v>
      </c>
      <c r="C22" s="130">
        <v>83.6596931659693</v>
      </c>
      <c r="D22" s="130">
        <v>96.88773290688627</v>
      </c>
      <c r="E22" s="130">
        <v>89.00420749659446</v>
      </c>
      <c r="F22" s="130">
        <v>86.0352369645232</v>
      </c>
      <c r="G22" s="130">
        <v>90.89238934571898</v>
      </c>
      <c r="H22" s="130">
        <v>90.74605673364819</v>
      </c>
    </row>
    <row r="23" spans="1:8" ht="12.75">
      <c r="A23" s="128">
        <v>39479</v>
      </c>
      <c r="B23" s="129" t="s">
        <v>204</v>
      </c>
      <c r="C23" s="130">
        <v>85.9860529986053</v>
      </c>
      <c r="D23" s="130">
        <v>97.59870779184972</v>
      </c>
      <c r="E23" s="130">
        <v>90.6580942127697</v>
      </c>
      <c r="F23" s="130">
        <v>88.45764989241948</v>
      </c>
      <c r="G23" s="130">
        <v>92.3307265753798</v>
      </c>
      <c r="H23" s="130">
        <v>93.05182578633824</v>
      </c>
    </row>
    <row r="24" spans="1:8" ht="12.75">
      <c r="A24" s="128">
        <v>39482</v>
      </c>
      <c r="C24" s="130">
        <v>87.41980474198047</v>
      </c>
      <c r="D24" s="130">
        <v>96.77131775821188</v>
      </c>
      <c r="E24" s="130">
        <v>90.64106648503757</v>
      </c>
      <c r="F24" s="130">
        <v>89.06532977692697</v>
      </c>
      <c r="G24" s="130">
        <v>92.31252908694294</v>
      </c>
      <c r="H24" s="130">
        <v>93.00552520295089</v>
      </c>
    </row>
    <row r="25" spans="1:8" ht="12.75">
      <c r="A25" s="128">
        <v>39483</v>
      </c>
      <c r="C25" s="130">
        <v>86.14225941422595</v>
      </c>
      <c r="D25" s="130">
        <v>93.93729818821267</v>
      </c>
      <c r="E25" s="130">
        <v>87.95398119260008</v>
      </c>
      <c r="F25" s="130">
        <v>86.26439849962078</v>
      </c>
      <c r="G25" s="130">
        <v>90.58396127574461</v>
      </c>
      <c r="H25" s="130">
        <v>90.56394110565795</v>
      </c>
    </row>
    <row r="26" spans="1:16" ht="12.75">
      <c r="A26" s="128">
        <v>39484</v>
      </c>
      <c r="C26" s="130">
        <v>85.49511854951184</v>
      </c>
      <c r="D26" s="130">
        <v>93.43924048306161</v>
      </c>
      <c r="E26" s="130">
        <v>88.32529551346839</v>
      </c>
      <c r="F26" s="130">
        <v>86.36258227102721</v>
      </c>
      <c r="G26" s="130">
        <v>89.68872228077252</v>
      </c>
      <c r="H26" s="130">
        <v>90.67814921134672</v>
      </c>
      <c r="J26" s="175" t="s">
        <v>233</v>
      </c>
      <c r="P26" s="132"/>
    </row>
    <row r="27" spans="1:16" ht="12.75">
      <c r="A27" s="128">
        <v>39485</v>
      </c>
      <c r="C27" s="130">
        <v>83.73779637377964</v>
      </c>
      <c r="D27" s="130">
        <v>93.79844248785301</v>
      </c>
      <c r="E27" s="130">
        <v>86.5832491101639</v>
      </c>
      <c r="F27" s="130">
        <v>85.16226809737365</v>
      </c>
      <c r="G27" s="130">
        <v>87.22315618788171</v>
      </c>
      <c r="H27" s="130">
        <v>88.34305645584469</v>
      </c>
      <c r="J27" s="127" t="s">
        <v>236</v>
      </c>
      <c r="P27" s="132"/>
    </row>
    <row r="28" spans="1:16" ht="12.75">
      <c r="A28" s="128">
        <v>39486</v>
      </c>
      <c r="C28" s="130">
        <v>83.38075313807532</v>
      </c>
      <c r="D28" s="130">
        <v>93.30161020531956</v>
      </c>
      <c r="E28" s="130">
        <v>87.00592125499847</v>
      </c>
      <c r="F28" s="130">
        <v>85.74904631646888</v>
      </c>
      <c r="G28" s="130">
        <v>88.03162800926447</v>
      </c>
      <c r="H28" s="130">
        <v>89.26752477081212</v>
      </c>
      <c r="J28" s="127" t="s">
        <v>235</v>
      </c>
      <c r="P28" s="133"/>
    </row>
    <row r="29" spans="1:16" ht="12.75">
      <c r="A29" s="128">
        <v>39489</v>
      </c>
      <c r="C29" s="130">
        <v>83.30264993026499</v>
      </c>
      <c r="D29" s="130">
        <v>93.7449068372455</v>
      </c>
      <c r="E29" s="130">
        <v>86.17760469306147</v>
      </c>
      <c r="F29" s="130">
        <v>86.38577230842857</v>
      </c>
      <c r="G29" s="130">
        <v>90.38677019359804</v>
      </c>
      <c r="H29" s="130">
        <v>88.08994659999382</v>
      </c>
      <c r="P29" s="135"/>
    </row>
    <row r="30" spans="1:8" ht="12.75">
      <c r="A30" s="128">
        <v>39490</v>
      </c>
      <c r="C30" s="130">
        <v>85.02092050209204</v>
      </c>
      <c r="D30" s="130">
        <v>94.76660294469056</v>
      </c>
      <c r="E30" s="130">
        <v>89.17393549237596</v>
      </c>
      <c r="F30" s="130">
        <v>88.94799215178502</v>
      </c>
      <c r="G30" s="130">
        <v>93.17191515788838</v>
      </c>
      <c r="H30" s="130">
        <v>91.21214927308084</v>
      </c>
    </row>
    <row r="31" spans="1:16" ht="12.75">
      <c r="A31" s="128">
        <v>39491</v>
      </c>
      <c r="C31" s="130">
        <v>87.581589958159</v>
      </c>
      <c r="D31" s="130">
        <v>96.13624248662758</v>
      </c>
      <c r="E31" s="130">
        <v>89.02947444742277</v>
      </c>
      <c r="F31" s="130">
        <v>89.67967657195389</v>
      </c>
      <c r="G31" s="130">
        <v>95.03545412800345</v>
      </c>
      <c r="H31" s="130">
        <v>90.75068679198692</v>
      </c>
      <c r="P31" s="136"/>
    </row>
    <row r="32" spans="1:8" ht="12.75">
      <c r="A32" s="128">
        <v>39492</v>
      </c>
      <c r="C32" s="130">
        <v>87.71548117154812</v>
      </c>
      <c r="D32" s="130">
        <v>94.79394518684632</v>
      </c>
      <c r="E32" s="130">
        <v>88.92401239179154</v>
      </c>
      <c r="F32" s="130">
        <v>90.14630625228276</v>
      </c>
      <c r="G32" s="130">
        <v>93.54198238018502</v>
      </c>
      <c r="H32" s="130">
        <v>90.73833996975029</v>
      </c>
    </row>
    <row r="33" spans="1:8" ht="12.75">
      <c r="A33" s="128">
        <v>39493</v>
      </c>
      <c r="C33" s="130">
        <v>86.00836820083683</v>
      </c>
      <c r="D33" s="130">
        <v>94.57359888241457</v>
      </c>
      <c r="E33" s="130">
        <v>86.9963088280529</v>
      </c>
      <c r="F33" s="130">
        <v>88.8491056519725</v>
      </c>
      <c r="G33" s="130">
        <v>92.02036260238022</v>
      </c>
      <c r="H33" s="130">
        <v>89.32308547087693</v>
      </c>
    </row>
    <row r="34" spans="1:8" ht="12.75">
      <c r="A34" s="128">
        <v>39496</v>
      </c>
      <c r="C34" s="130">
        <v>87.50348675034869</v>
      </c>
      <c r="D34" s="130">
        <v>94.48942766636644</v>
      </c>
      <c r="E34" s="130">
        <v>88.89297798479589</v>
      </c>
      <c r="F34" s="130">
        <v>90.44210085522046</v>
      </c>
      <c r="G34" s="130">
        <v>93.99649369244075</v>
      </c>
      <c r="H34" s="130">
        <v>91.77701639040653</v>
      </c>
    </row>
    <row r="35" spans="1:8" ht="12.75">
      <c r="A35" s="128">
        <v>39497</v>
      </c>
      <c r="C35" s="130">
        <v>88.0502092050209</v>
      </c>
      <c r="D35" s="130">
        <v>94.48942766636644</v>
      </c>
      <c r="E35" s="130">
        <v>89.0107988750714</v>
      </c>
      <c r="F35" s="130">
        <v>90.36308895622669</v>
      </c>
      <c r="G35" s="130">
        <v>93.04732043918669</v>
      </c>
      <c r="H35" s="130">
        <v>92.09031700466093</v>
      </c>
    </row>
    <row r="36" spans="1:8" ht="12.75">
      <c r="A36" s="128">
        <v>39498</v>
      </c>
      <c r="C36" s="130">
        <v>87.5760111576011</v>
      </c>
      <c r="D36" s="130">
        <v>95.17903424443506</v>
      </c>
      <c r="E36" s="130">
        <v>87.82215362306104</v>
      </c>
      <c r="F36" s="130">
        <v>89.80054585780344</v>
      </c>
      <c r="G36" s="130">
        <v>92.44858435155379</v>
      </c>
      <c r="H36" s="130">
        <v>90.95903941723</v>
      </c>
    </row>
    <row r="37" spans="1:8" ht="12.75">
      <c r="A37" s="128">
        <v>39499</v>
      </c>
      <c r="C37" s="130">
        <v>87.25244072524407</v>
      </c>
      <c r="D37" s="130">
        <v>94.08411913558689</v>
      </c>
      <c r="E37" s="130">
        <v>88.42114514215407</v>
      </c>
      <c r="F37" s="130">
        <v>89.59212382002441</v>
      </c>
      <c r="G37" s="130">
        <v>92.45493411347644</v>
      </c>
      <c r="H37" s="130">
        <v>91.55477359014725</v>
      </c>
    </row>
    <row r="38" spans="1:8" ht="12.75">
      <c r="A38" s="128">
        <v>39500</v>
      </c>
      <c r="C38" s="130">
        <v>85.78521617852162</v>
      </c>
      <c r="D38" s="130">
        <v>94.82488710794136</v>
      </c>
      <c r="E38" s="130">
        <v>87.8743353693369</v>
      </c>
      <c r="F38" s="130">
        <v>88.86851176718716</v>
      </c>
      <c r="G38" s="130">
        <v>92.1095690137813</v>
      </c>
      <c r="H38" s="130">
        <v>90.8803284254715</v>
      </c>
    </row>
    <row r="39" spans="1:8" ht="12.75">
      <c r="A39" s="128">
        <v>39503</v>
      </c>
      <c r="C39" s="130">
        <v>87.37517433751744</v>
      </c>
      <c r="D39" s="130">
        <v>96.27394935328321</v>
      </c>
      <c r="E39" s="130">
        <v>89.44747769916948</v>
      </c>
      <c r="F39" s="130">
        <v>89.03590527725609</v>
      </c>
      <c r="G39" s="130">
        <v>91.3646335296855</v>
      </c>
      <c r="H39" s="130">
        <v>92.59345001080348</v>
      </c>
    </row>
    <row r="40" spans="1:8" ht="12.75">
      <c r="A40" s="128">
        <v>39504</v>
      </c>
      <c r="C40" s="130">
        <v>88.04463040446305</v>
      </c>
      <c r="D40" s="130">
        <v>97.15242419229332</v>
      </c>
      <c r="E40" s="130">
        <v>90.86791976095267</v>
      </c>
      <c r="F40" s="130">
        <v>88.36126798872102</v>
      </c>
      <c r="G40" s="130">
        <v>91.91624973768513</v>
      </c>
      <c r="H40" s="130">
        <v>93.95005710405285</v>
      </c>
    </row>
    <row r="41" spans="1:8" ht="12.75">
      <c r="A41" s="128">
        <v>39505</v>
      </c>
      <c r="C41" s="130">
        <v>87.45327754532775</v>
      </c>
      <c r="D41" s="130">
        <v>97.2241114154244</v>
      </c>
      <c r="E41" s="130">
        <v>90.65946741661907</v>
      </c>
      <c r="F41" s="130">
        <v>88.12958383883229</v>
      </c>
      <c r="G41" s="130">
        <v>92.28178694690283</v>
      </c>
      <c r="H41" s="130">
        <v>93.7818316510788</v>
      </c>
    </row>
    <row r="42" spans="1:8" ht="12.75">
      <c r="A42" s="128">
        <v>39506</v>
      </c>
      <c r="C42" s="130">
        <v>87.5760111576011</v>
      </c>
      <c r="D42" s="130">
        <v>96.3655496939507</v>
      </c>
      <c r="E42" s="130">
        <v>88.97207452651932</v>
      </c>
      <c r="F42" s="130">
        <v>87.40045807080872</v>
      </c>
      <c r="G42" s="130">
        <v>91.73260997671495</v>
      </c>
      <c r="H42" s="130">
        <v>92.071796771306</v>
      </c>
    </row>
    <row r="43" spans="1:8" ht="12.75">
      <c r="A43" s="128">
        <v>39507</v>
      </c>
      <c r="B43" s="129" t="s">
        <v>205</v>
      </c>
      <c r="C43" s="130">
        <v>87.36401673640167</v>
      </c>
      <c r="D43" s="130">
        <v>93.94694839132646</v>
      </c>
      <c r="E43" s="130">
        <v>87.57799797864394</v>
      </c>
      <c r="F43" s="130">
        <v>85.62835721739012</v>
      </c>
      <c r="G43" s="130">
        <v>90.99367579199729</v>
      </c>
      <c r="H43" s="130">
        <v>90.8155076087292</v>
      </c>
    </row>
    <row r="44" spans="1:8" ht="12.75">
      <c r="A44" s="128">
        <v>39510</v>
      </c>
      <c r="C44" s="130">
        <v>84.94839609483961</v>
      </c>
      <c r="D44" s="130">
        <v>93.88958329503888</v>
      </c>
      <c r="E44" s="130">
        <v>86.3443116403744</v>
      </c>
      <c r="F44" s="130">
        <v>83.8892845990583</v>
      </c>
      <c r="G44" s="130">
        <v>88.2631232930175</v>
      </c>
      <c r="H44" s="130">
        <v>89.80152483254624</v>
      </c>
    </row>
    <row r="45" spans="1:8" ht="12.75">
      <c r="A45" s="128">
        <v>39511</v>
      </c>
      <c r="C45" s="130">
        <v>82.8786610878661</v>
      </c>
      <c r="D45" s="130">
        <v>93.54416729469575</v>
      </c>
      <c r="E45" s="130">
        <v>85.0114799841807</v>
      </c>
      <c r="F45" s="130">
        <v>82.5393973869675</v>
      </c>
      <c r="G45" s="130">
        <v>86.60792620647412</v>
      </c>
      <c r="H45" s="130">
        <v>89.01595826774084</v>
      </c>
    </row>
    <row r="46" spans="1:8" ht="12.75">
      <c r="A46" s="128">
        <v>39512</v>
      </c>
      <c r="C46" s="130">
        <v>84.32357043235704</v>
      </c>
      <c r="D46" s="130">
        <v>93.85963702982066</v>
      </c>
      <c r="E46" s="130">
        <v>86.25834907940414</v>
      </c>
      <c r="F46" s="130">
        <v>84.27753303409116</v>
      </c>
      <c r="G46" s="130">
        <v>88.69359068970029</v>
      </c>
      <c r="H46" s="130">
        <v>90.34015495261907</v>
      </c>
    </row>
    <row r="47" spans="1:8" ht="12.75">
      <c r="A47" s="128">
        <v>39513</v>
      </c>
      <c r="C47" s="130">
        <v>83.47559274755926</v>
      </c>
      <c r="D47" s="130">
        <v>92.21603894393078</v>
      </c>
      <c r="E47" s="130">
        <v>84.8639978907589</v>
      </c>
      <c r="F47" s="130">
        <v>83.49099976089215</v>
      </c>
      <c r="G47" s="130">
        <v>87.45484506193728</v>
      </c>
      <c r="H47" s="130">
        <v>88.99589468160633</v>
      </c>
    </row>
    <row r="48" spans="1:8" ht="12.75">
      <c r="A48" s="128">
        <v>39514</v>
      </c>
      <c r="C48" s="130">
        <v>81.89121338912135</v>
      </c>
      <c r="D48" s="130">
        <v>91.09247958139565</v>
      </c>
      <c r="E48" s="130">
        <v>83.96015511710682</v>
      </c>
      <c r="F48" s="130">
        <v>82.51197296045243</v>
      </c>
      <c r="G48" s="130">
        <v>86.08832983451126</v>
      </c>
      <c r="H48" s="130">
        <v>87.96956508318672</v>
      </c>
    </row>
    <row r="49" spans="1:8" ht="12.75">
      <c r="A49" s="128">
        <v>39517</v>
      </c>
      <c r="C49" s="130">
        <v>81.50069735006974</v>
      </c>
      <c r="D49" s="130">
        <v>89.916533401957</v>
      </c>
      <c r="E49" s="130">
        <v>83.03077075185658</v>
      </c>
      <c r="F49" s="130">
        <v>83.60186868096255</v>
      </c>
      <c r="G49" s="130">
        <v>84.17670303325029</v>
      </c>
      <c r="H49" s="130">
        <v>86.87687131524525</v>
      </c>
    </row>
    <row r="50" spans="1:8" ht="12.75">
      <c r="A50" s="128">
        <v>39518</v>
      </c>
      <c r="C50" s="130">
        <v>84.18410041841004</v>
      </c>
      <c r="D50" s="130">
        <v>93.10768707608035</v>
      </c>
      <c r="E50" s="130">
        <v>84.02057608647888</v>
      </c>
      <c r="F50" s="130">
        <v>85.31121048211313</v>
      </c>
      <c r="G50" s="130">
        <v>86.78246722322588</v>
      </c>
      <c r="H50" s="130">
        <v>87.82294656912677</v>
      </c>
    </row>
    <row r="51" spans="1:8" ht="12.75">
      <c r="A51" s="128">
        <v>39519</v>
      </c>
      <c r="C51" s="130">
        <v>84.97629009762902</v>
      </c>
      <c r="D51" s="130">
        <v>92.75101250543781</v>
      </c>
      <c r="E51" s="130">
        <v>85.06970382739377</v>
      </c>
      <c r="F51" s="130">
        <v>85.81254413449717</v>
      </c>
      <c r="G51" s="130">
        <v>87.13677619489741</v>
      </c>
      <c r="H51" s="130">
        <v>89.15022995956416</v>
      </c>
    </row>
    <row r="52" spans="1:8" ht="12.75">
      <c r="A52" s="128">
        <v>39520</v>
      </c>
      <c r="C52" s="130">
        <v>83.41980474198047</v>
      </c>
      <c r="D52" s="130">
        <v>93.02290314872343</v>
      </c>
      <c r="E52" s="130">
        <v>83.92500109856307</v>
      </c>
      <c r="F52" s="130">
        <v>83.64958213786919</v>
      </c>
      <c r="G52" s="130">
        <v>85.08390590891808</v>
      </c>
      <c r="H52" s="130">
        <v>87.85381362471834</v>
      </c>
    </row>
    <row r="53" spans="1:8" ht="12.75">
      <c r="A53" s="128">
        <v>39521</v>
      </c>
      <c r="C53" s="130">
        <v>84.01673640167364</v>
      </c>
      <c r="D53" s="130">
        <v>91.5320999454687</v>
      </c>
      <c r="E53" s="130">
        <v>82.867634134552</v>
      </c>
      <c r="F53" s="130">
        <v>83.31735376987663</v>
      </c>
      <c r="G53" s="130">
        <v>83.78204984253364</v>
      </c>
      <c r="H53" s="130">
        <v>86.91699848751428</v>
      </c>
    </row>
    <row r="54" spans="1:8" ht="12.75">
      <c r="A54" s="128">
        <v>39524</v>
      </c>
      <c r="C54" s="130">
        <v>81.92468619246863</v>
      </c>
      <c r="D54" s="130">
        <v>91.69416208664963</v>
      </c>
      <c r="E54" s="130">
        <v>78.91335632992048</v>
      </c>
      <c r="F54" s="130">
        <v>80.96494340243436</v>
      </c>
      <c r="G54" s="130">
        <v>81.59145941534179</v>
      </c>
      <c r="H54" s="130">
        <v>83.5632928974905</v>
      </c>
    </row>
    <row r="55" spans="1:8" ht="12.75">
      <c r="A55" s="128">
        <v>39525</v>
      </c>
      <c r="C55" s="130">
        <v>83.92747559274757</v>
      </c>
      <c r="D55" s="130">
        <v>94.9140366033736</v>
      </c>
      <c r="E55" s="130">
        <v>82.02805730105023</v>
      </c>
      <c r="F55" s="130">
        <v>83.4856662324766</v>
      </c>
      <c r="G55" s="130">
        <v>84.28193872169999</v>
      </c>
      <c r="H55" s="130">
        <v>86.51727011760349</v>
      </c>
    </row>
    <row r="56" spans="1:8" ht="12.75">
      <c r="A56" s="128">
        <v>39526</v>
      </c>
      <c r="C56" s="130">
        <v>84.82008368200837</v>
      </c>
      <c r="D56" s="130">
        <v>92.66998143484734</v>
      </c>
      <c r="E56" s="130">
        <v>81.0506108010722</v>
      </c>
      <c r="F56" s="130">
        <v>84.08853513020385</v>
      </c>
      <c r="G56" s="130">
        <v>83.58737543431984</v>
      </c>
      <c r="H56" s="130">
        <v>85.58817174429733</v>
      </c>
    </row>
    <row r="57" spans="1:8" ht="12.75">
      <c r="A57" s="128">
        <v>39527</v>
      </c>
      <c r="C57" s="130">
        <v>83.50348675034867</v>
      </c>
      <c r="D57" s="130">
        <v>94.67400694814626</v>
      </c>
      <c r="E57" s="130">
        <v>80.78063892428705</v>
      </c>
      <c r="F57" s="130">
        <v>82.71239470560813</v>
      </c>
      <c r="G57" s="130">
        <v>82.13153764131124</v>
      </c>
      <c r="H57" s="130">
        <v>84.81032194338982</v>
      </c>
    </row>
    <row r="58" spans="1:8" ht="12.75">
      <c r="A58" s="128">
        <v>39528</v>
      </c>
      <c r="C58" s="130">
        <v>84.62482566248258</v>
      </c>
      <c r="D58" s="130">
        <v>96.10867047773101</v>
      </c>
      <c r="E58" s="130">
        <v>80.78063892428705</v>
      </c>
      <c r="F58" s="130">
        <v>82.71239470560813</v>
      </c>
      <c r="G58" s="130">
        <v>83.37845277984059</v>
      </c>
      <c r="H58" s="130">
        <v>84.81032194338982</v>
      </c>
    </row>
    <row r="59" spans="1:8" ht="12.75">
      <c r="A59" s="128">
        <v>39532</v>
      </c>
      <c r="C59" s="130">
        <v>84.9539748953975</v>
      </c>
      <c r="D59" s="130">
        <v>95.98582186031408</v>
      </c>
      <c r="E59" s="130">
        <v>83.38505734499276</v>
      </c>
      <c r="F59" s="130">
        <v>85.21176540331116</v>
      </c>
      <c r="G59" s="130">
        <v>84.79228147720241</v>
      </c>
      <c r="H59" s="130">
        <v>87.80288298299226</v>
      </c>
    </row>
    <row r="60" spans="1:8" ht="12.75">
      <c r="A60" s="128">
        <v>39533</v>
      </c>
      <c r="C60" s="130">
        <v>84.278940027894</v>
      </c>
      <c r="D60" s="130">
        <v>95.14533512245038</v>
      </c>
      <c r="E60" s="130">
        <v>82.67181526563256</v>
      </c>
      <c r="F60" s="130">
        <v>85.3742037771832</v>
      </c>
      <c r="G60" s="130">
        <v>84.22184829179787</v>
      </c>
      <c r="H60" s="130">
        <v>87.35994073525326</v>
      </c>
    </row>
    <row r="61" spans="1:8" ht="12.75">
      <c r="A61" s="128">
        <v>39534</v>
      </c>
      <c r="C61" s="130">
        <v>85.99163179916319</v>
      </c>
      <c r="D61" s="130">
        <v>94.22320460268735</v>
      </c>
      <c r="E61" s="130">
        <v>83.70007030803708</v>
      </c>
      <c r="F61" s="130">
        <v>86.51199314137075</v>
      </c>
      <c r="G61" s="130">
        <v>85.81192160057364</v>
      </c>
      <c r="H61" s="130">
        <v>88.24119517239251</v>
      </c>
    </row>
    <row r="62" spans="1:8" ht="12.75">
      <c r="A62" s="128">
        <v>39535</v>
      </c>
      <c r="C62" s="130">
        <v>87.22454672245468</v>
      </c>
      <c r="D62" s="130">
        <v>93.56408041223217</v>
      </c>
      <c r="E62" s="130">
        <v>83.21230830074263</v>
      </c>
      <c r="F62" s="130">
        <v>86.37559175587863</v>
      </c>
      <c r="G62" s="130">
        <v>86.10493988246745</v>
      </c>
      <c r="H62" s="130">
        <v>87.86153038861623</v>
      </c>
    </row>
    <row r="63" spans="1:8" ht="12.75">
      <c r="A63" s="128">
        <v>39538</v>
      </c>
      <c r="C63" s="130">
        <v>86.57740585774059</v>
      </c>
      <c r="D63" s="130">
        <v>93.92014227156591</v>
      </c>
      <c r="E63" s="130">
        <v>82.8860350661335</v>
      </c>
      <c r="F63" s="130">
        <v>86.50997504953784</v>
      </c>
      <c r="G63" s="130">
        <v>84.05892269319732</v>
      </c>
      <c r="H63" s="130">
        <v>88.00351884433745</v>
      </c>
    </row>
    <row r="64" spans="1:8" ht="12.75">
      <c r="A64" s="128">
        <v>39539</v>
      </c>
      <c r="C64" s="130">
        <v>87.18549511854951</v>
      </c>
      <c r="D64" s="130">
        <v>96.9183684723269</v>
      </c>
      <c r="E64" s="130">
        <v>85.93372368941424</v>
      </c>
      <c r="F64" s="130">
        <v>87.5434002360807</v>
      </c>
      <c r="G64" s="130">
        <v>85.1107762429078</v>
      </c>
      <c r="H64" s="130">
        <v>90.32626477760287</v>
      </c>
    </row>
    <row r="65" spans="1:8" ht="12.75">
      <c r="A65" s="128">
        <v>39540</v>
      </c>
      <c r="C65" s="130">
        <v>87.88284518828452</v>
      </c>
      <c r="D65" s="130">
        <v>96.54668247461844</v>
      </c>
      <c r="E65" s="130">
        <v>87.24540800632774</v>
      </c>
      <c r="F65" s="130">
        <v>87.47716357913632</v>
      </c>
      <c r="G65" s="130">
        <v>85.35833952177</v>
      </c>
      <c r="H65" s="130">
        <v>91.30320708707596</v>
      </c>
    </row>
    <row r="66" spans="1:8" ht="12.75">
      <c r="A66" s="128">
        <v>39541</v>
      </c>
      <c r="B66" s="129" t="s">
        <v>206</v>
      </c>
      <c r="C66" s="130">
        <v>87.53695955369595</v>
      </c>
      <c r="D66" s="130">
        <v>96.70139208009363</v>
      </c>
      <c r="E66" s="130">
        <v>86.92435294634619</v>
      </c>
      <c r="F66" s="130">
        <v>86.73742481031287</v>
      </c>
      <c r="G66" s="130">
        <v>85.11805523828255</v>
      </c>
      <c r="H66" s="130">
        <v>90.9235423032997</v>
      </c>
    </row>
    <row r="67" spans="1:8" ht="12.75">
      <c r="A67" s="128">
        <v>39542</v>
      </c>
      <c r="C67" s="130">
        <v>87.33612273361227</v>
      </c>
      <c r="D67" s="130">
        <v>96.5741778946014</v>
      </c>
      <c r="E67" s="130">
        <v>87.34208155732303</v>
      </c>
      <c r="F67" s="130">
        <v>87.5987175747149</v>
      </c>
      <c r="G67" s="130">
        <v>84.99806796878086</v>
      </c>
      <c r="H67" s="130">
        <v>91.78473315430442</v>
      </c>
    </row>
    <row r="68" spans="1:8" ht="12.75">
      <c r="A68" s="128">
        <v>39545</v>
      </c>
      <c r="C68" s="130">
        <v>88.44072524407252</v>
      </c>
      <c r="D68" s="130">
        <v>96.59723115759549</v>
      </c>
      <c r="E68" s="130">
        <v>88.13469481917653</v>
      </c>
      <c r="F68" s="130">
        <v>88.1131147679816</v>
      </c>
      <c r="G68" s="130">
        <v>85.73955754549178</v>
      </c>
      <c r="H68" s="130">
        <v>92.82958298607896</v>
      </c>
    </row>
    <row r="69" spans="1:8" ht="12.75">
      <c r="A69" s="128">
        <v>39546</v>
      </c>
      <c r="C69" s="130">
        <v>88.0557880055788</v>
      </c>
      <c r="D69" s="130">
        <v>96.3215876575434</v>
      </c>
      <c r="E69" s="130">
        <v>87.50659137847695</v>
      </c>
      <c r="F69" s="130">
        <v>86.93858532122887</v>
      </c>
      <c r="G69" s="130">
        <v>85.53694593487467</v>
      </c>
      <c r="H69" s="130">
        <v>92.44991820230268</v>
      </c>
    </row>
    <row r="70" spans="1:8" ht="12.75">
      <c r="A70" s="128">
        <v>39547</v>
      </c>
      <c r="C70" s="130">
        <v>88.32914923291492</v>
      </c>
      <c r="D70" s="130">
        <v>95.94492338045085</v>
      </c>
      <c r="E70" s="130">
        <v>86.97241508107396</v>
      </c>
      <c r="F70" s="130">
        <v>87.49471377061178</v>
      </c>
      <c r="G70" s="130">
        <v>86.10660475906911</v>
      </c>
      <c r="H70" s="130">
        <v>92.35268697718925</v>
      </c>
    </row>
    <row r="71" spans="1:8" ht="12.75">
      <c r="A71" s="128">
        <v>39548</v>
      </c>
      <c r="C71" s="130">
        <v>86.19804741980474</v>
      </c>
      <c r="D71" s="130">
        <v>96.36401791567867</v>
      </c>
      <c r="E71" s="130">
        <v>86.63405765259041</v>
      </c>
      <c r="F71" s="130">
        <v>86.75773185938152</v>
      </c>
      <c r="G71" s="130">
        <v>86.056271280414</v>
      </c>
      <c r="H71" s="130">
        <v>92.06253665462853</v>
      </c>
    </row>
    <row r="72" spans="1:8" ht="12.75">
      <c r="A72" s="128">
        <v>39549</v>
      </c>
      <c r="C72" s="130">
        <v>85.52859135285912</v>
      </c>
      <c r="D72" s="130">
        <v>94.39905274831658</v>
      </c>
      <c r="E72" s="130">
        <v>85.20153139693282</v>
      </c>
      <c r="F72" s="130">
        <v>84.80342614333462</v>
      </c>
      <c r="G72" s="130">
        <v>85.67040708943175</v>
      </c>
      <c r="H72" s="130">
        <v>90.98836312004198</v>
      </c>
    </row>
    <row r="73" spans="1:8" ht="12.75">
      <c r="A73" s="128">
        <v>39552</v>
      </c>
      <c r="C73" s="130">
        <v>84.68619246861925</v>
      </c>
      <c r="D73" s="130">
        <v>94.2201410461433</v>
      </c>
      <c r="E73" s="130">
        <v>84.44105110515446</v>
      </c>
      <c r="F73" s="130">
        <v>84.1755112844668</v>
      </c>
      <c r="G73" s="130">
        <v>85.05657095820229</v>
      </c>
      <c r="H73" s="130">
        <v>90.00216069389143</v>
      </c>
    </row>
    <row r="74" spans="1:8" ht="12.75">
      <c r="A74" s="128">
        <v>39553</v>
      </c>
      <c r="C74" s="130">
        <v>85.16596931659693</v>
      </c>
      <c r="D74" s="130">
        <v>94.68281467321043</v>
      </c>
      <c r="E74" s="130">
        <v>84.84916728918574</v>
      </c>
      <c r="F74" s="130">
        <v>84.69808895712762</v>
      </c>
      <c r="G74" s="130">
        <v>85.26917182842942</v>
      </c>
      <c r="H74" s="130">
        <v>91.16430533691391</v>
      </c>
    </row>
    <row r="75" spans="1:8" ht="12.75">
      <c r="A75" s="128">
        <v>39554</v>
      </c>
      <c r="C75" s="130">
        <v>85.78521617852162</v>
      </c>
      <c r="D75" s="130">
        <v>96.64961797449895</v>
      </c>
      <c r="E75" s="130">
        <v>86.31355187414862</v>
      </c>
      <c r="F75" s="130">
        <v>84.9132499801344</v>
      </c>
      <c r="G75" s="130">
        <v>84.74674903804977</v>
      </c>
      <c r="H75" s="130">
        <v>93.31419575886657</v>
      </c>
    </row>
    <row r="76" spans="1:8" ht="12.75">
      <c r="A76" s="128">
        <v>39555</v>
      </c>
      <c r="C76" s="130">
        <v>85.50069735006973</v>
      </c>
      <c r="D76" s="130">
        <v>96.65896182195836</v>
      </c>
      <c r="E76" s="130">
        <v>85.59399305708133</v>
      </c>
      <c r="F76" s="130">
        <v>84.683223548537</v>
      </c>
      <c r="G76" s="130">
        <v>85.28500751517554</v>
      </c>
      <c r="H76" s="130">
        <v>92.29866962990401</v>
      </c>
    </row>
    <row r="77" spans="1:8" ht="12.75">
      <c r="A77" s="128">
        <v>39556</v>
      </c>
      <c r="C77" s="130">
        <v>87.09065550906556</v>
      </c>
      <c r="D77" s="130">
        <v>98.41185228755768</v>
      </c>
      <c r="E77" s="130">
        <v>87.84192775849189</v>
      </c>
      <c r="F77" s="130">
        <v>85.54736326391759</v>
      </c>
      <c r="G77" s="130">
        <v>85.68531354272577</v>
      </c>
      <c r="H77" s="130">
        <v>93.47316109516314</v>
      </c>
    </row>
    <row r="78" spans="1:8" ht="12.75">
      <c r="A78" s="128">
        <v>39559</v>
      </c>
      <c r="C78" s="130">
        <v>87.18549511854951</v>
      </c>
      <c r="D78" s="130">
        <v>98.22543487185143</v>
      </c>
      <c r="E78" s="130">
        <v>86.9383596256097</v>
      </c>
      <c r="F78" s="130">
        <v>84.61141912037503</v>
      </c>
      <c r="G78" s="130">
        <v>84.81717719010645</v>
      </c>
      <c r="H78" s="130">
        <v>93.4191437478779</v>
      </c>
    </row>
    <row r="79" spans="1:8" ht="12.75">
      <c r="A79" s="128">
        <v>39560</v>
      </c>
      <c r="C79" s="130">
        <v>86.2370990237099</v>
      </c>
      <c r="D79" s="130">
        <v>97.42285964622049</v>
      </c>
      <c r="E79" s="130">
        <v>86.47366744298458</v>
      </c>
      <c r="F79" s="130">
        <v>83.16010477500348</v>
      </c>
      <c r="G79" s="130">
        <v>85.34792436349443</v>
      </c>
      <c r="H79" s="130">
        <v>93.13671018921505</v>
      </c>
    </row>
    <row r="80" spans="1:8" ht="12.75">
      <c r="A80" s="128">
        <v>39561</v>
      </c>
      <c r="C80" s="130">
        <v>86.75592747559274</v>
      </c>
      <c r="D80" s="130">
        <v>97.75211538579369</v>
      </c>
      <c r="E80" s="130">
        <v>86.89276925781078</v>
      </c>
      <c r="F80" s="130">
        <v>81.79394669750984</v>
      </c>
      <c r="G80" s="130">
        <v>85.72798084540109</v>
      </c>
      <c r="H80" s="130">
        <v>93.89140969842887</v>
      </c>
    </row>
    <row r="81" spans="1:8" ht="12.75">
      <c r="A81" s="128">
        <v>39562</v>
      </c>
      <c r="C81" s="130">
        <v>87.25801952580194</v>
      </c>
      <c r="D81" s="130">
        <v>98.40871214210001</v>
      </c>
      <c r="E81" s="130">
        <v>86.95923232412005</v>
      </c>
      <c r="F81" s="130">
        <v>82.81009197273342</v>
      </c>
      <c r="G81" s="130">
        <v>86.84824920802207</v>
      </c>
      <c r="H81" s="130">
        <v>93.38364663394759</v>
      </c>
    </row>
    <row r="82" spans="1:8" ht="12.75">
      <c r="A82" s="128">
        <v>39563</v>
      </c>
      <c r="C82" s="130">
        <v>87.71548117154812</v>
      </c>
      <c r="D82" s="130">
        <v>98.7373551703644</v>
      </c>
      <c r="E82" s="130">
        <v>88.17204596387924</v>
      </c>
      <c r="F82" s="130">
        <v>83.36389601277307</v>
      </c>
      <c r="G82" s="130">
        <v>87.79928092818031</v>
      </c>
      <c r="H82" s="130">
        <v>94.01179121523597</v>
      </c>
    </row>
    <row r="83" spans="1:8" ht="12.75">
      <c r="A83" s="128">
        <v>39566</v>
      </c>
      <c r="C83" s="130">
        <v>88.78103207810322</v>
      </c>
      <c r="D83" s="130">
        <v>98.58333486511161</v>
      </c>
      <c r="E83" s="130">
        <v>88.68672276662126</v>
      </c>
      <c r="F83" s="130">
        <v>84.34157141243183</v>
      </c>
      <c r="G83" s="130">
        <v>87.95821856654898</v>
      </c>
      <c r="H83" s="130">
        <v>93.9963576874402</v>
      </c>
    </row>
    <row r="84" spans="1:8" ht="12.75">
      <c r="A84" s="128">
        <v>39567</v>
      </c>
      <c r="C84" s="130">
        <v>88.29567642956765</v>
      </c>
      <c r="D84" s="130">
        <v>98.27843440006373</v>
      </c>
      <c r="E84" s="130">
        <v>88.24317792327636</v>
      </c>
      <c r="F84" s="130">
        <v>83.28929868966378</v>
      </c>
      <c r="G84" s="130">
        <v>86.45317011863987</v>
      </c>
      <c r="H84" s="130">
        <v>93.9809241596444</v>
      </c>
    </row>
    <row r="85" spans="1:8" ht="12.75">
      <c r="A85" s="128">
        <v>39568</v>
      </c>
      <c r="B85" s="129" t="s">
        <v>207</v>
      </c>
      <c r="C85" s="130">
        <v>89.80753138075313</v>
      </c>
      <c r="D85" s="130">
        <v>98.18798289310025</v>
      </c>
      <c r="E85" s="130">
        <v>88.90671002328953</v>
      </c>
      <c r="F85" s="130">
        <v>84.132518720955</v>
      </c>
      <c r="G85" s="130">
        <v>87.43416961762817</v>
      </c>
      <c r="H85" s="130">
        <v>93.94851375127328</v>
      </c>
    </row>
    <row r="86" spans="1:8" ht="12.75">
      <c r="A86" s="128">
        <v>39569</v>
      </c>
      <c r="C86" s="130">
        <v>89.80753138075313</v>
      </c>
      <c r="D86" s="130">
        <v>99.64217659565342</v>
      </c>
      <c r="E86" s="130">
        <v>88.90671002328953</v>
      </c>
      <c r="F86" s="130">
        <v>84.132518720955</v>
      </c>
      <c r="G86" s="130">
        <v>87.43416961762817</v>
      </c>
      <c r="H86" s="130">
        <v>93.94851375127328</v>
      </c>
    </row>
    <row r="87" spans="1:8" ht="12.75">
      <c r="A87" s="128">
        <v>39570</v>
      </c>
      <c r="C87" s="130">
        <v>92.60251046025105</v>
      </c>
      <c r="D87" s="130">
        <v>100.01133515921306</v>
      </c>
      <c r="E87" s="130">
        <v>90.47435953772467</v>
      </c>
      <c r="F87" s="130">
        <v>84.132518720955</v>
      </c>
      <c r="G87" s="130">
        <v>87.43416961762817</v>
      </c>
      <c r="H87" s="130">
        <v>95.92709201469273</v>
      </c>
    </row>
    <row r="88" spans="1:8" ht="12.75">
      <c r="A88" s="128">
        <v>39573</v>
      </c>
      <c r="C88" s="130">
        <v>91.83821478382148</v>
      </c>
      <c r="D88" s="130">
        <v>99.33229785122145</v>
      </c>
      <c r="E88" s="130">
        <v>90.11897438150899</v>
      </c>
      <c r="F88" s="130">
        <v>85.4588375034258</v>
      </c>
      <c r="G88" s="130">
        <v>88.597298873227</v>
      </c>
      <c r="H88" s="130">
        <v>95.92709201469273</v>
      </c>
    </row>
    <row r="89" spans="1:8" ht="12.75">
      <c r="A89" s="128">
        <v>39574</v>
      </c>
      <c r="C89" s="130">
        <v>91.71548117154812</v>
      </c>
      <c r="D89" s="130">
        <v>99.72512238908394</v>
      </c>
      <c r="E89" s="130">
        <v>89.59331194797205</v>
      </c>
      <c r="F89" s="130">
        <v>85.6540878882597</v>
      </c>
      <c r="G89" s="130">
        <v>89.4219935619609</v>
      </c>
      <c r="H89" s="130">
        <v>95.92246195635398</v>
      </c>
    </row>
    <row r="90" spans="1:8" ht="12.75">
      <c r="A90" s="128">
        <v>39575</v>
      </c>
      <c r="C90" s="130">
        <v>92.81450488145049</v>
      </c>
      <c r="D90" s="130">
        <v>98.14371450103854</v>
      </c>
      <c r="E90" s="130">
        <v>90.26068901876346</v>
      </c>
      <c r="F90" s="130">
        <v>86.96591965435853</v>
      </c>
      <c r="G90" s="130">
        <v>89.77897407980721</v>
      </c>
      <c r="H90" s="130">
        <v>96.62931752940086</v>
      </c>
    </row>
    <row r="91" spans="1:8" ht="12.75">
      <c r="A91" s="128">
        <v>39576</v>
      </c>
      <c r="C91" s="130">
        <v>92.81450488145049</v>
      </c>
      <c r="D91" s="130">
        <v>98.54527017505164</v>
      </c>
      <c r="E91" s="130">
        <v>89.96215450191151</v>
      </c>
      <c r="F91" s="130">
        <v>86.00300155122791</v>
      </c>
      <c r="G91" s="130">
        <v>89.58666147328415</v>
      </c>
      <c r="H91" s="130">
        <v>96.78056610179956</v>
      </c>
    </row>
    <row r="92" spans="1:8" ht="12.75">
      <c r="A92" s="128">
        <v>39577</v>
      </c>
      <c r="C92" s="130">
        <v>91.31380753138075</v>
      </c>
      <c r="D92" s="130">
        <v>97.61931020960853</v>
      </c>
      <c r="E92" s="130">
        <v>88.66310366041218</v>
      </c>
      <c r="F92" s="130">
        <v>85.76648839588186</v>
      </c>
      <c r="G92" s="130">
        <v>89.51406510983927</v>
      </c>
      <c r="H92" s="130">
        <v>95.76040991449825</v>
      </c>
    </row>
    <row r="93" spans="1:8" ht="12.75">
      <c r="A93" s="128">
        <v>39580</v>
      </c>
      <c r="C93" s="130">
        <v>91.54253835425385</v>
      </c>
      <c r="D93" s="130">
        <v>98.61825940971393</v>
      </c>
      <c r="E93" s="130">
        <v>88.9652085072725</v>
      </c>
      <c r="F93" s="130">
        <v>86.41130477385029</v>
      </c>
      <c r="G93" s="130">
        <v>89.51406510983927</v>
      </c>
      <c r="H93" s="130">
        <v>96.00580300645123</v>
      </c>
    </row>
    <row r="94" spans="1:8" ht="12.75">
      <c r="A94" s="128">
        <v>39581</v>
      </c>
      <c r="C94" s="130">
        <v>91.59832635983264</v>
      </c>
      <c r="D94" s="130">
        <v>98.28027253399017</v>
      </c>
      <c r="E94" s="130">
        <v>88.95669464340644</v>
      </c>
      <c r="F94" s="130">
        <v>86.51554282075543</v>
      </c>
      <c r="G94" s="130">
        <v>90.16689032799617</v>
      </c>
      <c r="H94" s="130">
        <v>95.8715313146279</v>
      </c>
    </row>
    <row r="95" spans="1:8" ht="12.75">
      <c r="A95" s="128">
        <v>39582</v>
      </c>
      <c r="C95" s="130">
        <v>92.34030683403068</v>
      </c>
      <c r="D95" s="130">
        <v>98.7872911420326</v>
      </c>
      <c r="E95" s="130">
        <v>89.47521641692666</v>
      </c>
      <c r="F95" s="130">
        <v>87.06868016974315</v>
      </c>
      <c r="G95" s="130">
        <v>91.01787457981224</v>
      </c>
      <c r="H95" s="130">
        <v>95.93480877859062</v>
      </c>
    </row>
    <row r="96" spans="1:8" ht="12.75">
      <c r="A96" s="128">
        <v>39583</v>
      </c>
      <c r="C96" s="130">
        <v>93.07670850767086</v>
      </c>
      <c r="D96" s="130">
        <v>99.5093714194683</v>
      </c>
      <c r="E96" s="130">
        <v>89.84872786395395</v>
      </c>
      <c r="F96" s="130">
        <v>86.05855313266413</v>
      </c>
      <c r="G96" s="130">
        <v>89.94569404833716</v>
      </c>
      <c r="H96" s="130">
        <v>96.48732907367967</v>
      </c>
    </row>
    <row r="97" spans="1:8" ht="12.75">
      <c r="A97" s="128">
        <v>39584</v>
      </c>
      <c r="C97" s="130">
        <v>94.90097629009763</v>
      </c>
      <c r="D97" s="130">
        <v>99.46449031609777</v>
      </c>
      <c r="E97" s="130">
        <v>90.09562991606977</v>
      </c>
      <c r="F97" s="130">
        <v>86.41829602055715</v>
      </c>
      <c r="G97" s="130">
        <v>89.63517520309559</v>
      </c>
      <c r="H97" s="130">
        <v>97.29758928295831</v>
      </c>
    </row>
    <row r="98" spans="1:8" ht="12.75">
      <c r="A98" s="128">
        <v>39587</v>
      </c>
      <c r="C98" s="130">
        <v>95.442119944212</v>
      </c>
      <c r="D98" s="130">
        <v>99.7812620627539</v>
      </c>
      <c r="E98" s="130">
        <v>90.77893615151382</v>
      </c>
      <c r="F98" s="130">
        <v>85.96678401029804</v>
      </c>
      <c r="G98" s="130">
        <v>88.85465782139669</v>
      </c>
      <c r="H98" s="130">
        <v>98.41188998981387</v>
      </c>
    </row>
    <row r="99" spans="1:8" ht="12.75">
      <c r="A99" s="128">
        <v>39588</v>
      </c>
      <c r="C99" s="130">
        <v>95.01255230125523</v>
      </c>
      <c r="D99" s="130">
        <v>98.25346641422962</v>
      </c>
      <c r="E99" s="130">
        <v>89.03194621435163</v>
      </c>
      <c r="F99" s="130">
        <v>84.73318934007857</v>
      </c>
      <c r="G99" s="130">
        <v>87.9505523905692</v>
      </c>
      <c r="H99" s="130">
        <v>95.5582307003735</v>
      </c>
    </row>
    <row r="100" spans="1:8" ht="12.75">
      <c r="A100" s="128">
        <v>39589</v>
      </c>
      <c r="C100" s="130">
        <v>93.10460251046025</v>
      </c>
      <c r="D100" s="130">
        <v>96.51114521870731</v>
      </c>
      <c r="E100" s="130">
        <v>88.34259788197039</v>
      </c>
      <c r="F100" s="130">
        <v>84.71479227078035</v>
      </c>
      <c r="G100" s="130">
        <v>88.20206491160279</v>
      </c>
      <c r="H100" s="130">
        <v>95.65854863104609</v>
      </c>
    </row>
    <row r="101" spans="1:8" ht="12.75">
      <c r="A101" s="128">
        <v>39590</v>
      </c>
      <c r="C101" s="130">
        <v>93.57880055788006</v>
      </c>
      <c r="D101" s="130">
        <v>96.69825193463598</v>
      </c>
      <c r="E101" s="130">
        <v>88.68891989278025</v>
      </c>
      <c r="F101" s="130">
        <v>84.71479227078035</v>
      </c>
      <c r="G101" s="130">
        <v>88.09183459334808</v>
      </c>
      <c r="H101" s="130">
        <v>95.40389542241566</v>
      </c>
    </row>
    <row r="102" spans="1:8" ht="12.75">
      <c r="A102" s="128">
        <v>39591</v>
      </c>
      <c r="C102" s="130">
        <v>93.23849372384937</v>
      </c>
      <c r="D102" s="130">
        <v>95.58013038496651</v>
      </c>
      <c r="E102" s="130">
        <v>87.04546952586017</v>
      </c>
      <c r="F102" s="130">
        <v>83.92000644347893</v>
      </c>
      <c r="G102" s="130">
        <v>86.96707493570865</v>
      </c>
      <c r="H102" s="130">
        <v>93.94851375127328</v>
      </c>
    </row>
    <row r="103" spans="1:8" ht="12.75">
      <c r="A103" s="128">
        <v>39594</v>
      </c>
      <c r="C103" s="130">
        <v>92.49093444909346</v>
      </c>
      <c r="D103" s="130">
        <v>95.58013038496651</v>
      </c>
      <c r="E103" s="130">
        <v>86.8458056861625</v>
      </c>
      <c r="F103" s="130">
        <v>84.00312660084683</v>
      </c>
      <c r="G103" s="130">
        <v>85.98688851599094</v>
      </c>
      <c r="H103" s="130">
        <v>93.94851375127328</v>
      </c>
    </row>
    <row r="104" spans="1:8" ht="12.75">
      <c r="A104" s="128">
        <v>39595</v>
      </c>
      <c r="C104" s="130">
        <v>91.76011157601116</v>
      </c>
      <c r="D104" s="130">
        <v>96.10644939923657</v>
      </c>
      <c r="E104" s="130">
        <v>86.40473260974645</v>
      </c>
      <c r="F104" s="130">
        <v>83.93607910343387</v>
      </c>
      <c r="G104" s="130">
        <v>87.05837212237694</v>
      </c>
      <c r="H104" s="130">
        <v>93.5040281507547</v>
      </c>
    </row>
    <row r="105" spans="1:8" ht="12.75">
      <c r="A105" s="128">
        <v>39596</v>
      </c>
      <c r="C105" s="130">
        <v>93.49511854951186</v>
      </c>
      <c r="D105" s="130">
        <v>96.45630755656858</v>
      </c>
      <c r="E105" s="130">
        <v>87.05261018587687</v>
      </c>
      <c r="F105" s="130">
        <v>84.45087270759632</v>
      </c>
      <c r="G105" s="130">
        <v>88.0379777711871</v>
      </c>
      <c r="H105" s="130">
        <v>93.67534030928792</v>
      </c>
    </row>
    <row r="106" spans="1:8" ht="12.75">
      <c r="A106" s="128">
        <v>39597</v>
      </c>
      <c r="C106" s="130">
        <v>93.5118549511855</v>
      </c>
      <c r="D106" s="130">
        <v>96.8560250966552</v>
      </c>
      <c r="E106" s="130">
        <v>87.30610361646967</v>
      </c>
      <c r="F106" s="130">
        <v>83.8707073429893</v>
      </c>
      <c r="G106" s="130">
        <v>87.9572893330969</v>
      </c>
      <c r="H106" s="130">
        <v>93.65219001759422</v>
      </c>
    </row>
    <row r="107" spans="1:8" ht="12.75">
      <c r="A107" s="128">
        <v>39598</v>
      </c>
      <c r="C107" s="130">
        <v>94.00278940027894</v>
      </c>
      <c r="D107" s="130">
        <v>96.79551985490995</v>
      </c>
      <c r="E107" s="130">
        <v>87.40524893439382</v>
      </c>
      <c r="F107" s="130">
        <v>84.01107283743892</v>
      </c>
      <c r="G107" s="130">
        <v>87.42723908479798</v>
      </c>
      <c r="H107" s="130">
        <v>93.42686051177579</v>
      </c>
    </row>
    <row r="108" spans="1:8" ht="12.75">
      <c r="A108" s="128">
        <v>39601</v>
      </c>
      <c r="B108" s="129" t="s">
        <v>208</v>
      </c>
      <c r="C108" s="130">
        <v>94.00836820083681</v>
      </c>
      <c r="D108" s="130">
        <v>95.76539896696875</v>
      </c>
      <c r="E108" s="130">
        <v>86.55221470316825</v>
      </c>
      <c r="F108" s="130">
        <v>83.59004842879838</v>
      </c>
      <c r="G108" s="130">
        <v>86.69089901013406</v>
      </c>
      <c r="H108" s="130">
        <v>92.71846158594933</v>
      </c>
    </row>
    <row r="109" spans="1:8" ht="12.75">
      <c r="A109" s="128">
        <v>39602</v>
      </c>
      <c r="C109" s="130">
        <v>93.15481171548117</v>
      </c>
      <c r="D109" s="130">
        <v>94.99208070633361</v>
      </c>
      <c r="E109" s="130">
        <v>87.1531287076504</v>
      </c>
      <c r="F109" s="130">
        <v>84.13343767348607</v>
      </c>
      <c r="G109" s="130">
        <v>86.95882798882131</v>
      </c>
      <c r="H109" s="130">
        <v>93.49168132851807</v>
      </c>
    </row>
    <row r="110" spans="1:8" ht="12.75">
      <c r="A110" s="128">
        <v>39603</v>
      </c>
      <c r="C110" s="130">
        <v>91.94979079497908</v>
      </c>
      <c r="D110" s="130">
        <v>94.89734022020845</v>
      </c>
      <c r="E110" s="130">
        <v>85.77498132442766</v>
      </c>
      <c r="F110" s="130">
        <v>82.721422062825</v>
      </c>
      <c r="G110" s="130">
        <v>86.02765863370159</v>
      </c>
      <c r="H110" s="130">
        <v>92.13970429360744</v>
      </c>
    </row>
    <row r="111" spans="1:8" ht="12.75">
      <c r="A111" s="128">
        <v>39604</v>
      </c>
      <c r="C111" s="130">
        <v>92.29009762900976</v>
      </c>
      <c r="D111" s="130">
        <v>96.53611320454144</v>
      </c>
      <c r="E111" s="130">
        <v>85.67116711341565</v>
      </c>
      <c r="F111" s="130">
        <v>83.06678604640854</v>
      </c>
      <c r="G111" s="130">
        <v>86.32737514006259</v>
      </c>
      <c r="H111" s="130">
        <v>92.52862919406118</v>
      </c>
    </row>
    <row r="112" spans="1:8" ht="12.75">
      <c r="A112" s="128">
        <v>39605</v>
      </c>
      <c r="C112" s="130">
        <v>91.07949790794979</v>
      </c>
      <c r="D112" s="130">
        <v>93.51360831816874</v>
      </c>
      <c r="E112" s="130">
        <v>83.75774486971042</v>
      </c>
      <c r="F112" s="130">
        <v>82.56049725782762</v>
      </c>
      <c r="G112" s="130">
        <v>85.0929272170155</v>
      </c>
      <c r="H112" s="130">
        <v>91.16276198413435</v>
      </c>
    </row>
    <row r="113" spans="1:8" ht="12.75">
      <c r="A113" s="128">
        <v>39608</v>
      </c>
      <c r="C113" s="130">
        <v>90.28172942817294</v>
      </c>
      <c r="D113" s="130">
        <v>94.05363674797346</v>
      </c>
      <c r="E113" s="130">
        <v>83.52127916684977</v>
      </c>
      <c r="F113" s="130">
        <v>81.13732808605431</v>
      </c>
      <c r="G113" s="130">
        <v>84.61557224906244</v>
      </c>
      <c r="H113" s="130">
        <v>90.71210297249746</v>
      </c>
    </row>
    <row r="114" spans="1:8" ht="12.75">
      <c r="A114" s="128">
        <v>39609</v>
      </c>
      <c r="C114" s="130">
        <v>88.92050209205021</v>
      </c>
      <c r="D114" s="130">
        <v>94.12593668241335</v>
      </c>
      <c r="E114" s="130">
        <v>83.07443863426639</v>
      </c>
      <c r="F114" s="130">
        <v>78.8899485873087</v>
      </c>
      <c r="G114" s="130">
        <v>83.50990059525147</v>
      </c>
      <c r="H114" s="130">
        <v>89.93579652436955</v>
      </c>
    </row>
    <row r="115" spans="1:8" ht="12.75">
      <c r="A115" s="128">
        <v>39610</v>
      </c>
      <c r="C115" s="130">
        <v>88.44630404463041</v>
      </c>
      <c r="D115" s="130">
        <v>92.54828165113445</v>
      </c>
      <c r="E115" s="130">
        <v>81.57929428307774</v>
      </c>
      <c r="F115" s="130">
        <v>77.42284988081546</v>
      </c>
      <c r="G115" s="130">
        <v>82.40558407355812</v>
      </c>
      <c r="H115" s="130">
        <v>88.33070963360807</v>
      </c>
    </row>
    <row r="116" spans="1:8" ht="12.75">
      <c r="A116" s="128">
        <v>39611</v>
      </c>
      <c r="C116" s="130">
        <v>89.3723849372385</v>
      </c>
      <c r="D116" s="130">
        <v>92.99104216066516</v>
      </c>
      <c r="E116" s="130">
        <v>82.38728742804412</v>
      </c>
      <c r="F116" s="130">
        <v>78.30875615810811</v>
      </c>
      <c r="G116" s="130">
        <v>83.08082704874681</v>
      </c>
      <c r="H116" s="130">
        <v>89.36784270148472</v>
      </c>
    </row>
    <row r="117" spans="1:8" ht="12.75">
      <c r="A117" s="128">
        <v>39612</v>
      </c>
      <c r="C117" s="130">
        <v>88.557880055788</v>
      </c>
      <c r="D117" s="130">
        <v>94.26065658143852</v>
      </c>
      <c r="E117" s="130">
        <v>83.00138418948015</v>
      </c>
      <c r="F117" s="130">
        <v>78.603451621744</v>
      </c>
      <c r="G117" s="130">
        <v>84.44738099423333</v>
      </c>
      <c r="H117" s="130">
        <v>89.55767509337285</v>
      </c>
    </row>
    <row r="118" spans="1:8" ht="12.75">
      <c r="A118" s="128">
        <v>39615</v>
      </c>
      <c r="C118" s="130">
        <v>89.04323570432356</v>
      </c>
      <c r="D118" s="130">
        <v>93.96755080908528</v>
      </c>
      <c r="E118" s="130">
        <v>82.64929472250297</v>
      </c>
      <c r="F118" s="130">
        <v>78.0621885809517</v>
      </c>
      <c r="G118" s="130">
        <v>83.2783278753774</v>
      </c>
      <c r="H118" s="130">
        <v>89.43112016544742</v>
      </c>
    </row>
    <row r="119" spans="1:8" ht="12.75">
      <c r="A119" s="128">
        <v>39616</v>
      </c>
      <c r="C119" s="130">
        <v>91.13528591352859</v>
      </c>
      <c r="D119" s="130">
        <v>93.13441660692732</v>
      </c>
      <c r="E119" s="130">
        <v>83.11151513819924</v>
      </c>
      <c r="F119" s="130">
        <v>78.48865463007026</v>
      </c>
      <c r="G119" s="130">
        <v>83.10750379243402</v>
      </c>
      <c r="H119" s="130">
        <v>90.46979658610364</v>
      </c>
    </row>
    <row r="120" spans="1:8" ht="12.75">
      <c r="A120" s="128">
        <v>39617</v>
      </c>
      <c r="C120" s="130">
        <v>90.58298465829847</v>
      </c>
      <c r="D120" s="130">
        <v>92.1292637048202</v>
      </c>
      <c r="E120" s="130">
        <v>82.10330887199542</v>
      </c>
      <c r="F120" s="130">
        <v>77.34571192423796</v>
      </c>
      <c r="G120" s="130">
        <v>82.86811002433816</v>
      </c>
      <c r="H120" s="130">
        <v>88.84927616754638</v>
      </c>
    </row>
    <row r="121" spans="1:8" ht="12.75">
      <c r="A121" s="128">
        <v>39618</v>
      </c>
      <c r="C121" s="130">
        <v>89.99163179916317</v>
      </c>
      <c r="D121" s="130">
        <v>92.38989577780637</v>
      </c>
      <c r="E121" s="130">
        <v>81.74270554115218</v>
      </c>
      <c r="F121" s="130">
        <v>78.03948504783148</v>
      </c>
      <c r="G121" s="130">
        <v>81.91618778878832</v>
      </c>
      <c r="H121" s="130">
        <v>88.10075006945087</v>
      </c>
    </row>
    <row r="122" spans="1:8" ht="12.75">
      <c r="A122" s="128">
        <v>39619</v>
      </c>
      <c r="C122" s="130">
        <v>86.97907949790795</v>
      </c>
      <c r="D122" s="130">
        <v>90.70187612202758</v>
      </c>
      <c r="E122" s="130">
        <v>80.28765874236498</v>
      </c>
      <c r="F122" s="130">
        <v>77.45767998361022</v>
      </c>
      <c r="G122" s="130">
        <v>78.6858238467632</v>
      </c>
      <c r="H122" s="130">
        <v>86.74877303454024</v>
      </c>
    </row>
    <row r="123" spans="1:8" ht="12.75">
      <c r="A123" s="128">
        <v>39622</v>
      </c>
      <c r="C123" s="130">
        <v>86.5718270571827</v>
      </c>
      <c r="D123" s="130">
        <v>90.69934868787874</v>
      </c>
      <c r="E123" s="130">
        <v>80.49720964977809</v>
      </c>
      <c r="F123" s="130">
        <v>76.1688220307878</v>
      </c>
      <c r="G123" s="130">
        <v>79.26369089978449</v>
      </c>
      <c r="H123" s="130">
        <v>87.4648887242646</v>
      </c>
    </row>
    <row r="124" spans="1:8" ht="12.75">
      <c r="A124" s="128">
        <v>39623</v>
      </c>
      <c r="C124" s="130">
        <v>84.44630404463041</v>
      </c>
      <c r="D124" s="130">
        <v>90.43182361266842</v>
      </c>
      <c r="E124" s="130">
        <v>80.3730720217955</v>
      </c>
      <c r="F124" s="130">
        <v>75.68966936988866</v>
      </c>
      <c r="G124" s="130">
        <v>78.92893454866744</v>
      </c>
      <c r="H124" s="130">
        <v>86.96329907090163</v>
      </c>
    </row>
    <row r="125" spans="1:8" ht="12.75">
      <c r="A125" s="128">
        <v>39624</v>
      </c>
      <c r="C125" s="130">
        <v>84.2510460251046</v>
      </c>
      <c r="D125" s="130">
        <v>90.46552273465312</v>
      </c>
      <c r="E125" s="130">
        <v>81.24615502922178</v>
      </c>
      <c r="F125" s="130">
        <v>75.8176740518617</v>
      </c>
      <c r="G125" s="130">
        <v>79.55787072349342</v>
      </c>
      <c r="H125" s="130">
        <v>87.44791184368924</v>
      </c>
    </row>
    <row r="126" spans="1:8" ht="12.75">
      <c r="A126" s="128">
        <v>39625</v>
      </c>
      <c r="C126" s="130">
        <v>82.55509065550906</v>
      </c>
      <c r="D126" s="130">
        <v>87.72049948225896</v>
      </c>
      <c r="E126" s="130">
        <v>79.34042272707299</v>
      </c>
      <c r="F126" s="130">
        <v>75.88998300298191</v>
      </c>
      <c r="G126" s="130">
        <v>79.24936521739802</v>
      </c>
      <c r="H126" s="130">
        <v>85.16529308269284</v>
      </c>
    </row>
    <row r="127" spans="1:8" ht="12.75">
      <c r="A127" s="128">
        <v>39626</v>
      </c>
      <c r="C127" s="130">
        <v>82.45467224546722</v>
      </c>
      <c r="D127" s="130">
        <v>86.90168740694448</v>
      </c>
      <c r="E127" s="130">
        <v>78.9883332600958</v>
      </c>
      <c r="F127" s="130">
        <v>74.55016823137855</v>
      </c>
      <c r="G127" s="130">
        <v>78.76562176946183</v>
      </c>
      <c r="H127" s="130">
        <v>85.3458653579035</v>
      </c>
    </row>
    <row r="128" spans="1:8" ht="12.75">
      <c r="A128" s="128">
        <v>39629</v>
      </c>
      <c r="C128" s="130">
        <v>82.76150627615063</v>
      </c>
      <c r="D128" s="130">
        <v>86.92849352670503</v>
      </c>
      <c r="E128" s="130">
        <v>79.82214263743025</v>
      </c>
      <c r="F128" s="130">
        <v>74.14011719707946</v>
      </c>
      <c r="G128" s="130">
        <v>78.9365232885262</v>
      </c>
      <c r="H128" s="130">
        <v>86.82748402629873</v>
      </c>
    </row>
    <row r="129" spans="1:8" ht="12.75">
      <c r="A129" s="128">
        <v>39630</v>
      </c>
      <c r="C129" s="130">
        <v>81.36680613668061</v>
      </c>
      <c r="D129" s="130">
        <v>87.17549277307012</v>
      </c>
      <c r="E129" s="130">
        <v>78.28607681153052</v>
      </c>
      <c r="F129" s="130">
        <v>72.95652435575572</v>
      </c>
      <c r="G129" s="130">
        <v>77.86747891995195</v>
      </c>
      <c r="H129" s="130">
        <v>84.57418896811433</v>
      </c>
    </row>
    <row r="130" spans="1:8" ht="12.75">
      <c r="A130" s="128">
        <v>39631</v>
      </c>
      <c r="B130" s="129" t="s">
        <v>209</v>
      </c>
      <c r="C130" s="130">
        <v>82.08647140864714</v>
      </c>
      <c r="D130" s="130">
        <v>85.8983726387638</v>
      </c>
      <c r="E130" s="130">
        <v>78.01335852704663</v>
      </c>
      <c r="F130" s="130">
        <v>72.8314747368237</v>
      </c>
      <c r="G130" s="130">
        <v>78.2751026609374</v>
      </c>
      <c r="H130" s="130">
        <v>83.74695187826035</v>
      </c>
    </row>
    <row r="131" spans="1:8" ht="12.75">
      <c r="A131" s="128">
        <v>39632</v>
      </c>
      <c r="C131" s="130">
        <v>80.41283124128313</v>
      </c>
      <c r="D131" s="130">
        <v>86.45770147479614</v>
      </c>
      <c r="E131" s="130">
        <v>78.92296875686601</v>
      </c>
      <c r="F131" s="130">
        <v>72.2580663761215</v>
      </c>
      <c r="G131" s="130">
        <v>77.79135921300121</v>
      </c>
      <c r="H131" s="130">
        <v>84.52325832638824</v>
      </c>
    </row>
    <row r="132" spans="1:8" ht="12.75">
      <c r="A132" s="128">
        <v>39633</v>
      </c>
      <c r="C132" s="130">
        <v>79.21896792189679</v>
      </c>
      <c r="D132" s="130">
        <v>86.45770147479614</v>
      </c>
      <c r="E132" s="130">
        <v>77.93151557762447</v>
      </c>
      <c r="F132" s="130">
        <v>71.3251673890054</v>
      </c>
      <c r="G132" s="130">
        <v>76.934063917323</v>
      </c>
      <c r="H132" s="130">
        <v>83.53859925301727</v>
      </c>
    </row>
    <row r="133" spans="1:8" ht="12.75">
      <c r="A133" s="128">
        <v>39636</v>
      </c>
      <c r="C133" s="130">
        <v>80.45188284518828</v>
      </c>
      <c r="D133" s="130">
        <v>86.02436140163839</v>
      </c>
      <c r="E133" s="130">
        <v>78.79443687656546</v>
      </c>
      <c r="F133" s="130">
        <v>71.12260142127721</v>
      </c>
      <c r="G133" s="130">
        <v>77.92060009896336</v>
      </c>
      <c r="H133" s="130">
        <v>85.08040867981603</v>
      </c>
    </row>
    <row r="134" spans="1:8" ht="12.75">
      <c r="A134" s="128">
        <v>39637</v>
      </c>
      <c r="C134" s="130">
        <v>79.39748953974896</v>
      </c>
      <c r="D134" s="130">
        <v>87.19042761122242</v>
      </c>
      <c r="E134" s="130">
        <v>77.93810695610142</v>
      </c>
      <c r="F134" s="130">
        <v>71.04726533240765</v>
      </c>
      <c r="G134" s="130">
        <v>78.76461509988872</v>
      </c>
      <c r="H134" s="130">
        <v>83.96610797296047</v>
      </c>
    </row>
    <row r="135" spans="1:8" ht="12.75">
      <c r="A135" s="128">
        <v>39638</v>
      </c>
      <c r="C135" s="130">
        <v>81.18270571827057</v>
      </c>
      <c r="D135" s="130">
        <v>85.37703190387785</v>
      </c>
      <c r="E135" s="130">
        <v>79.25336160302325</v>
      </c>
      <c r="F135" s="130">
        <v>72.08024005202353</v>
      </c>
      <c r="G135" s="130">
        <v>80.61011145380897</v>
      </c>
      <c r="H135" s="130">
        <v>85.34123529956479</v>
      </c>
    </row>
    <row r="136" spans="1:8" ht="12.75">
      <c r="A136" s="128">
        <v>39639</v>
      </c>
      <c r="C136" s="130">
        <v>80.8089260808926</v>
      </c>
      <c r="D136" s="130">
        <v>86.00184426103952</v>
      </c>
      <c r="E136" s="130">
        <v>77.82550424045348</v>
      </c>
      <c r="F136" s="130">
        <v>71.41311655183064</v>
      </c>
      <c r="G136" s="130">
        <v>79.5999185372007</v>
      </c>
      <c r="H136" s="130">
        <v>83.44599808624255</v>
      </c>
    </row>
    <row r="137" spans="1:8" ht="12.75">
      <c r="A137" s="128">
        <v>39640</v>
      </c>
      <c r="C137" s="130">
        <v>80.56903765690376</v>
      </c>
      <c r="D137" s="130">
        <v>85.01782989908646</v>
      </c>
      <c r="E137" s="130">
        <v>75.69346794392935</v>
      </c>
      <c r="F137" s="130">
        <v>70.14296198581678</v>
      </c>
      <c r="G137" s="130">
        <v>78.80131982124645</v>
      </c>
      <c r="H137" s="130">
        <v>81.20504985029478</v>
      </c>
    </row>
    <row r="138" spans="1:8" ht="12.75">
      <c r="A138" s="128">
        <v>39643</v>
      </c>
      <c r="C138" s="130">
        <v>80.35704323570432</v>
      </c>
      <c r="D138" s="130">
        <v>84.6704991759033</v>
      </c>
      <c r="E138" s="130">
        <v>76.08620424484774</v>
      </c>
      <c r="F138" s="130">
        <v>69.96376624226075</v>
      </c>
      <c r="G138" s="130">
        <v>78.99944013684511</v>
      </c>
      <c r="H138" s="130">
        <v>81.80387072877117</v>
      </c>
    </row>
    <row r="139" spans="1:8" ht="12.75">
      <c r="A139" s="128">
        <v>39644</v>
      </c>
      <c r="C139" s="130">
        <v>78.11994421199442</v>
      </c>
      <c r="D139" s="130">
        <v>83.96090289138468</v>
      </c>
      <c r="E139" s="130">
        <v>74.45099310102387</v>
      </c>
      <c r="F139" s="130">
        <v>67.84774289942497</v>
      </c>
      <c r="G139" s="130">
        <v>78.52874467529873</v>
      </c>
      <c r="H139" s="130">
        <v>79.820662407013</v>
      </c>
    </row>
    <row r="140" spans="1:8" ht="12.75">
      <c r="A140" s="128">
        <v>39645</v>
      </c>
      <c r="C140" s="130">
        <v>78.02510460251045</v>
      </c>
      <c r="D140" s="130">
        <v>86.08042448639476</v>
      </c>
      <c r="E140" s="130">
        <v>74.58199674825329</v>
      </c>
      <c r="F140" s="130">
        <v>67.58364314947015</v>
      </c>
      <c r="G140" s="130">
        <v>78.79133056163644</v>
      </c>
      <c r="H140" s="130">
        <v>79.49192826496282</v>
      </c>
    </row>
    <row r="141" spans="1:8" ht="12.75">
      <c r="A141" s="128">
        <v>39646</v>
      </c>
      <c r="C141" s="130">
        <v>80.3905160390516</v>
      </c>
      <c r="D141" s="130">
        <v>87.66872537666428</v>
      </c>
      <c r="E141" s="130">
        <v>76.55583996133058</v>
      </c>
      <c r="F141" s="130">
        <v>69.70116204250354</v>
      </c>
      <c r="G141" s="130">
        <v>80.62219148868618</v>
      </c>
      <c r="H141" s="130">
        <v>81.58625798685064</v>
      </c>
    </row>
    <row r="142" spans="1:8" ht="12.75">
      <c r="A142" s="128">
        <v>39647</v>
      </c>
      <c r="C142" s="130">
        <v>79.45327754532777</v>
      </c>
      <c r="D142" s="130">
        <v>88.05098064444977</v>
      </c>
      <c r="E142" s="130">
        <v>77.89279122907237</v>
      </c>
      <c r="F142" s="130">
        <v>69.9976233364932</v>
      </c>
      <c r="G142" s="130">
        <v>81.04348270502955</v>
      </c>
      <c r="H142" s="130">
        <v>82.97681884125073</v>
      </c>
    </row>
    <row r="143" spans="1:8" ht="12.75">
      <c r="A143" s="128">
        <v>39650</v>
      </c>
      <c r="C143" s="130">
        <v>80.95955369595538</v>
      </c>
      <c r="D143" s="130">
        <v>87.82711124999236</v>
      </c>
      <c r="E143" s="130">
        <v>78.2984356461748</v>
      </c>
      <c r="F143" s="130">
        <v>71.6158807250067</v>
      </c>
      <c r="G143" s="130">
        <v>81.7663876126986</v>
      </c>
      <c r="H143" s="130">
        <v>83.4074142667531</v>
      </c>
    </row>
    <row r="144" spans="1:8" ht="12.75">
      <c r="A144" s="128">
        <v>39651</v>
      </c>
      <c r="C144" s="130">
        <v>80.13389121338913</v>
      </c>
      <c r="D144" s="130">
        <v>88.86228700623128</v>
      </c>
      <c r="E144" s="130">
        <v>77.75986509645384</v>
      </c>
      <c r="F144" s="130">
        <v>71.71285724504878</v>
      </c>
      <c r="G144" s="130">
        <v>81.85834300639544</v>
      </c>
      <c r="H144" s="130">
        <v>82.78698644936262</v>
      </c>
    </row>
    <row r="145" spans="1:8" ht="12.75">
      <c r="A145" s="128">
        <v>39652</v>
      </c>
      <c r="C145" s="130">
        <v>82.28730822873082</v>
      </c>
      <c r="D145" s="130">
        <v>89.0911346800728</v>
      </c>
      <c r="E145" s="130">
        <v>79.38985806565013</v>
      </c>
      <c r="F145" s="130">
        <v>73.34059245770611</v>
      </c>
      <c r="G145" s="130">
        <v>83.72970302473233</v>
      </c>
      <c r="H145" s="130">
        <v>84.11118313424082</v>
      </c>
    </row>
    <row r="146" spans="1:8" ht="12.75">
      <c r="A146" s="128">
        <v>39653</v>
      </c>
      <c r="C146" s="130">
        <v>80.42398884239887</v>
      </c>
      <c r="D146" s="130">
        <v>86.92290253601212</v>
      </c>
      <c r="E146" s="130">
        <v>78.54396449444127</v>
      </c>
      <c r="F146" s="130">
        <v>72.76262537170278</v>
      </c>
      <c r="G146" s="130">
        <v>83.5860203022022</v>
      </c>
      <c r="H146" s="130">
        <v>82.7592060993302</v>
      </c>
    </row>
    <row r="147" spans="1:8" ht="12.75">
      <c r="A147" s="128">
        <v>39654</v>
      </c>
      <c r="C147" s="130">
        <v>79.98326359832636</v>
      </c>
      <c r="D147" s="130">
        <v>87.08687940003308</v>
      </c>
      <c r="E147" s="130">
        <v>78.47063540888519</v>
      </c>
      <c r="F147" s="130">
        <v>73.22860637965677</v>
      </c>
      <c r="G147" s="130">
        <v>83.73787253549865</v>
      </c>
      <c r="H147" s="130">
        <v>82.60950087971109</v>
      </c>
    </row>
    <row r="148" spans="1:8" ht="12.75">
      <c r="A148" s="128">
        <v>39657</v>
      </c>
      <c r="C148" s="130">
        <v>80.62482566248256</v>
      </c>
      <c r="D148" s="130">
        <v>85.25173244122567</v>
      </c>
      <c r="E148" s="130">
        <v>77.63929779847959</v>
      </c>
      <c r="F148" s="130">
        <v>73.6594149299515</v>
      </c>
      <c r="G148" s="130">
        <v>84.24291091671203</v>
      </c>
      <c r="H148" s="130">
        <v>81.99215976787976</v>
      </c>
    </row>
    <row r="149" spans="1:8" ht="12.75">
      <c r="A149" s="128">
        <v>39658</v>
      </c>
      <c r="C149" s="130">
        <v>80.55230125523013</v>
      </c>
      <c r="D149" s="130">
        <v>87.29267381088053</v>
      </c>
      <c r="E149" s="130">
        <v>78.00072505163247</v>
      </c>
      <c r="F149" s="130">
        <v>73.64094578594496</v>
      </c>
      <c r="G149" s="130">
        <v>84.31291317010314</v>
      </c>
      <c r="H149" s="130">
        <v>82.09402105133191</v>
      </c>
    </row>
    <row r="150" spans="1:8" ht="12.75">
      <c r="A150" s="128">
        <v>39659</v>
      </c>
      <c r="C150" s="130">
        <v>82.23152022315202</v>
      </c>
      <c r="D150" s="130">
        <v>88.71822325974671</v>
      </c>
      <c r="E150" s="130">
        <v>79.1643779935844</v>
      </c>
      <c r="F150" s="130">
        <v>76.42866937295184</v>
      </c>
      <c r="G150" s="130">
        <v>87.1591939519292</v>
      </c>
      <c r="H150" s="130">
        <v>83.66052412260395</v>
      </c>
    </row>
    <row r="151" spans="1:8" ht="12.75">
      <c r="A151" s="128">
        <v>39660</v>
      </c>
      <c r="B151" s="129" t="s">
        <v>210</v>
      </c>
      <c r="C151" s="130">
        <v>82.10878661087865</v>
      </c>
      <c r="D151" s="130">
        <v>87.14301907370306</v>
      </c>
      <c r="E151" s="130">
        <v>79.13361822735861</v>
      </c>
      <c r="F151" s="130">
        <v>76.40969570598709</v>
      </c>
      <c r="G151" s="130">
        <v>85.9894826260447</v>
      </c>
      <c r="H151" s="130">
        <v>83.52470907800105</v>
      </c>
    </row>
    <row r="152" spans="1:8" ht="12.75">
      <c r="A152" s="128">
        <v>39661</v>
      </c>
      <c r="C152" s="130">
        <v>80.70850767085076</v>
      </c>
      <c r="D152" s="130">
        <v>86.74705439038289</v>
      </c>
      <c r="E152" s="130">
        <v>78.34292745089422</v>
      </c>
      <c r="F152" s="130">
        <v>75.71075122207172</v>
      </c>
      <c r="G152" s="130">
        <v>84.00316868607163</v>
      </c>
      <c r="H152" s="130">
        <v>82.64191128808224</v>
      </c>
    </row>
    <row r="153" spans="1:8" ht="12.75">
      <c r="A153" s="128">
        <v>39664</v>
      </c>
      <c r="C153" s="130">
        <v>80.3347280334728</v>
      </c>
      <c r="D153" s="130">
        <v>86.42407894172503</v>
      </c>
      <c r="E153" s="130">
        <v>77.55690556751769</v>
      </c>
      <c r="F153" s="130">
        <v>75.00836517083418</v>
      </c>
      <c r="G153" s="130">
        <v>82.78475004007319</v>
      </c>
      <c r="H153" s="130">
        <v>82.1094545791277</v>
      </c>
    </row>
    <row r="154" spans="1:8" ht="12.75">
      <c r="A154" s="128">
        <v>39665</v>
      </c>
      <c r="C154" s="130">
        <v>80.46304044630405</v>
      </c>
      <c r="D154" s="130">
        <v>88.96392049458058</v>
      </c>
      <c r="E154" s="130">
        <v>79.61451421540625</v>
      </c>
      <c r="F154" s="130">
        <v>75.89151459053367</v>
      </c>
      <c r="G154" s="130">
        <v>84.16551351376465</v>
      </c>
      <c r="H154" s="130">
        <v>84.18217736210143</v>
      </c>
    </row>
    <row r="155" spans="1:8" ht="12.75">
      <c r="A155" s="128">
        <v>39666</v>
      </c>
      <c r="C155" s="130">
        <v>81.42817294281728</v>
      </c>
      <c r="D155" s="130">
        <v>89.27257381639492</v>
      </c>
      <c r="E155" s="130">
        <v>80.14841587203938</v>
      </c>
      <c r="F155" s="130">
        <v>74.66422645729203</v>
      </c>
      <c r="G155" s="130">
        <v>83.26702220171025</v>
      </c>
      <c r="H155" s="130">
        <v>84.6698768404482</v>
      </c>
    </row>
    <row r="156" spans="1:8" ht="12.75">
      <c r="A156" s="128">
        <v>39667</v>
      </c>
      <c r="C156" s="130">
        <v>80.92608089260808</v>
      </c>
      <c r="D156" s="130">
        <v>87.55208046124908</v>
      </c>
      <c r="E156" s="130">
        <v>79.96385727468471</v>
      </c>
      <c r="F156" s="130">
        <v>73.74008454723659</v>
      </c>
      <c r="G156" s="130">
        <v>82.07075028632005</v>
      </c>
      <c r="H156" s="130">
        <v>84.53714850140446</v>
      </c>
    </row>
    <row r="157" spans="1:8" ht="12.75">
      <c r="A157" s="128">
        <v>39668</v>
      </c>
      <c r="C157" s="130">
        <v>81.08786610878661</v>
      </c>
      <c r="D157" s="130">
        <v>89.87188206532728</v>
      </c>
      <c r="E157" s="130">
        <v>80.42333128268226</v>
      </c>
      <c r="F157" s="130">
        <v>73.24914767152745</v>
      </c>
      <c r="G157" s="130">
        <v>81.19014671821847</v>
      </c>
      <c r="H157" s="130">
        <v>84.71772077661512</v>
      </c>
    </row>
    <row r="158" spans="1:8" ht="12.75">
      <c r="A158" s="128">
        <v>39671</v>
      </c>
      <c r="C158" s="130">
        <v>81.30543933054393</v>
      </c>
      <c r="D158" s="130">
        <v>90.23973861735567</v>
      </c>
      <c r="E158" s="130">
        <v>81.3669969679659</v>
      </c>
      <c r="F158" s="130">
        <v>73.78641056600809</v>
      </c>
      <c r="G158" s="130">
        <v>81.01819981152047</v>
      </c>
      <c r="H158" s="130">
        <v>85.52952433867334</v>
      </c>
    </row>
    <row r="159" spans="1:8" ht="12.75">
      <c r="A159" s="128">
        <v>39672</v>
      </c>
      <c r="C159" s="130">
        <v>80.69735006973501</v>
      </c>
      <c r="D159" s="130">
        <v>89.16841289389679</v>
      </c>
      <c r="E159" s="130">
        <v>81.16486136133936</v>
      </c>
      <c r="F159" s="130">
        <v>74.70175936164873</v>
      </c>
      <c r="G159" s="130">
        <v>80.36080586222411</v>
      </c>
      <c r="H159" s="130">
        <v>85.41685958576412</v>
      </c>
    </row>
    <row r="160" spans="1:8" ht="12.75">
      <c r="A160" s="128">
        <v>39673</v>
      </c>
      <c r="C160" s="130">
        <v>80.79776847977685</v>
      </c>
      <c r="D160" s="130">
        <v>88.3296877010459</v>
      </c>
      <c r="E160" s="130">
        <v>79.3077404754581</v>
      </c>
      <c r="F160" s="130">
        <v>73.9662369632619</v>
      </c>
      <c r="G160" s="130">
        <v>78.44375853249258</v>
      </c>
      <c r="H160" s="130">
        <v>84.09111954810632</v>
      </c>
    </row>
    <row r="161" spans="1:8" ht="12.75">
      <c r="A161" s="128">
        <v>39674</v>
      </c>
      <c r="C161" s="130">
        <v>80.80334728033473</v>
      </c>
      <c r="D161" s="130">
        <v>88.9651459171982</v>
      </c>
      <c r="E161" s="130">
        <v>79.7026739025355</v>
      </c>
      <c r="F161" s="130">
        <v>73.70262371758822</v>
      </c>
      <c r="G161" s="130">
        <v>80.22808035081658</v>
      </c>
      <c r="H161" s="130">
        <v>84.84427570454054</v>
      </c>
    </row>
    <row r="162" spans="1:8" ht="12.75">
      <c r="A162" s="128">
        <v>39675</v>
      </c>
      <c r="C162" s="130">
        <v>81.23849372384937</v>
      </c>
      <c r="D162" s="130">
        <v>89.30190737030433</v>
      </c>
      <c r="E162" s="130">
        <v>79.80731203585711</v>
      </c>
      <c r="F162" s="130">
        <v>73.70262371758822</v>
      </c>
      <c r="G162" s="130">
        <v>81.29394983842953</v>
      </c>
      <c r="H162" s="130">
        <v>84.18680742044018</v>
      </c>
    </row>
    <row r="163" spans="1:8" ht="12.75">
      <c r="A163" s="128">
        <v>39678</v>
      </c>
      <c r="C163" s="130">
        <v>80.47977684797767</v>
      </c>
      <c r="D163" s="130">
        <v>87.91940089088224</v>
      </c>
      <c r="E163" s="130">
        <v>79.79962209430066</v>
      </c>
      <c r="F163" s="130">
        <v>73.4023424640577</v>
      </c>
      <c r="G163" s="130">
        <v>80.91877183214636</v>
      </c>
      <c r="H163" s="130">
        <v>84.11581319257955</v>
      </c>
    </row>
    <row r="164" spans="1:8" ht="12.75">
      <c r="A164" s="128">
        <v>39679</v>
      </c>
      <c r="C164" s="130">
        <v>79.860529986053</v>
      </c>
      <c r="D164" s="130">
        <v>86.9173115453192</v>
      </c>
      <c r="E164" s="130">
        <v>77.8710946082524</v>
      </c>
      <c r="F164" s="130">
        <v>71.67375671578618</v>
      </c>
      <c r="G164" s="130">
        <v>78.6239136680174</v>
      </c>
      <c r="H164" s="130">
        <v>82.11254128468686</v>
      </c>
    </row>
    <row r="165" spans="1:8" ht="12.75">
      <c r="A165" s="128">
        <v>39680</v>
      </c>
      <c r="C165" s="130">
        <v>80.3347280334728</v>
      </c>
      <c r="D165" s="130">
        <v>87.44485598220687</v>
      </c>
      <c r="E165" s="130">
        <v>78.18281188205827</v>
      </c>
      <c r="F165" s="130">
        <v>71.87315139634836</v>
      </c>
      <c r="G165" s="130">
        <v>78.6239136680174</v>
      </c>
      <c r="H165" s="130">
        <v>82.90582461339014</v>
      </c>
    </row>
    <row r="166" spans="1:8" ht="12.75">
      <c r="A166" s="128">
        <v>39681</v>
      </c>
      <c r="C166" s="130">
        <v>80.35146443514644</v>
      </c>
      <c r="D166" s="130">
        <v>87.54273661378967</v>
      </c>
      <c r="E166" s="130">
        <v>77.41766269719207</v>
      </c>
      <c r="F166" s="130">
        <v>71.90037761741556</v>
      </c>
      <c r="G166" s="130">
        <v>77.87897818392163</v>
      </c>
      <c r="H166" s="130">
        <v>82.88113096891688</v>
      </c>
    </row>
    <row r="167" spans="1:8" ht="12.75">
      <c r="A167" s="128">
        <v>39682</v>
      </c>
      <c r="C167" s="130">
        <v>81.19386331938634</v>
      </c>
      <c r="D167" s="130">
        <v>89.0580482693969</v>
      </c>
      <c r="E167" s="130">
        <v>78.78619765346926</v>
      </c>
      <c r="F167" s="130">
        <v>72.81587056247282</v>
      </c>
      <c r="G167" s="130">
        <v>79.56712433995385</v>
      </c>
      <c r="H167" s="130">
        <v>84.97083063246598</v>
      </c>
    </row>
    <row r="168" spans="1:8" ht="12.75">
      <c r="A168" s="128">
        <v>39685</v>
      </c>
      <c r="C168" s="130">
        <v>81.0376569037657</v>
      </c>
      <c r="D168" s="130">
        <v>87.20605174959715</v>
      </c>
      <c r="E168" s="130">
        <v>78.35995517862635</v>
      </c>
      <c r="F168" s="130">
        <v>72.58215030207411</v>
      </c>
      <c r="G168" s="130">
        <v>78.65635940271972</v>
      </c>
      <c r="H168" s="130">
        <v>84.97083063246598</v>
      </c>
    </row>
    <row r="169" spans="1:8" ht="12.75">
      <c r="A169" s="128">
        <v>39686</v>
      </c>
      <c r="C169" s="130">
        <v>80.20083682008368</v>
      </c>
      <c r="D169" s="130">
        <v>87.40993143760456</v>
      </c>
      <c r="E169" s="130">
        <v>78.58653381377158</v>
      </c>
      <c r="F169" s="130">
        <v>71.71253290886135</v>
      </c>
      <c r="G169" s="130">
        <v>78.53006108935587</v>
      </c>
      <c r="H169" s="130">
        <v>84.43220051239312</v>
      </c>
    </row>
    <row r="170" spans="1:8" ht="12.75">
      <c r="A170" s="128">
        <v>39687</v>
      </c>
      <c r="C170" s="130">
        <v>80.557880055788</v>
      </c>
      <c r="D170" s="130">
        <v>88.0964744591291</v>
      </c>
      <c r="E170" s="130">
        <v>78.78949334270774</v>
      </c>
      <c r="F170" s="130">
        <v>71.11642101503892</v>
      </c>
      <c r="G170" s="130">
        <v>78.21253427516305</v>
      </c>
      <c r="H170" s="130">
        <v>85.31808500787112</v>
      </c>
    </row>
    <row r="171" spans="1:8" ht="12.75">
      <c r="A171" s="128">
        <v>39688</v>
      </c>
      <c r="C171" s="130">
        <v>81.23849372384937</v>
      </c>
      <c r="D171" s="130">
        <v>89.72529088469386</v>
      </c>
      <c r="E171" s="130">
        <v>79.96220943006549</v>
      </c>
      <c r="F171" s="130">
        <v>72.34479026890533</v>
      </c>
      <c r="G171" s="130">
        <v>79.43362446733627</v>
      </c>
      <c r="H171" s="130">
        <v>86.44627588974288</v>
      </c>
    </row>
    <row r="172" spans="1:8" ht="12.75">
      <c r="A172" s="128">
        <v>39689</v>
      </c>
      <c r="C172" s="130">
        <v>82.46582984658298</v>
      </c>
      <c r="D172" s="130">
        <v>88.41079536054997</v>
      </c>
      <c r="E172" s="130">
        <v>80.07536142725316</v>
      </c>
      <c r="F172" s="130">
        <v>72.94284817985235</v>
      </c>
      <c r="G172" s="130">
        <v>81.3358814979553</v>
      </c>
      <c r="H172" s="130">
        <v>86.99262277371362</v>
      </c>
    </row>
    <row r="173" spans="1:8" ht="12.75">
      <c r="A173" s="128">
        <v>39692</v>
      </c>
      <c r="C173" s="130">
        <v>81.8744769874477</v>
      </c>
      <c r="D173" s="130">
        <v>88.41079536054997</v>
      </c>
      <c r="E173" s="130">
        <v>79.70542031023422</v>
      </c>
      <c r="F173" s="130">
        <v>72.86776435246189</v>
      </c>
      <c r="G173" s="130">
        <v>80.00905228254581</v>
      </c>
      <c r="H173" s="130">
        <v>86.47096953421614</v>
      </c>
    </row>
    <row r="174" spans="1:8" ht="12.75">
      <c r="A174" s="128">
        <v>39693</v>
      </c>
      <c r="B174" s="129" t="s">
        <v>211</v>
      </c>
      <c r="C174" s="130">
        <v>82.07531380753139</v>
      </c>
      <c r="D174" s="130">
        <v>88.20683908362898</v>
      </c>
      <c r="E174" s="130">
        <v>80.3354462363229</v>
      </c>
      <c r="F174" s="130">
        <v>74.57777284466441</v>
      </c>
      <c r="G174" s="130">
        <v>80.20186822385543</v>
      </c>
      <c r="H174" s="130">
        <v>86.74722968176066</v>
      </c>
    </row>
    <row r="175" spans="1:8" ht="12.75">
      <c r="A175" s="128">
        <v>39694</v>
      </c>
      <c r="C175" s="130">
        <v>81.00976290097628</v>
      </c>
      <c r="D175" s="130">
        <v>88.3290749897371</v>
      </c>
      <c r="E175" s="130">
        <v>79.19870808981851</v>
      </c>
      <c r="F175" s="130">
        <v>74.15103651538966</v>
      </c>
      <c r="G175" s="130">
        <v>78.46377576977311</v>
      </c>
      <c r="H175" s="130">
        <v>84.87977281847084</v>
      </c>
    </row>
    <row r="176" spans="1:8" ht="12.75">
      <c r="A176" s="128">
        <v>39695</v>
      </c>
      <c r="C176" s="130">
        <v>79.74337517433753</v>
      </c>
      <c r="D176" s="130">
        <v>85.6894380824587</v>
      </c>
      <c r="E176" s="130">
        <v>77.2270620029002</v>
      </c>
      <c r="F176" s="130">
        <v>74.35052128933725</v>
      </c>
      <c r="G176" s="130">
        <v>78.72477421563018</v>
      </c>
      <c r="H176" s="130">
        <v>82.75611939377104</v>
      </c>
    </row>
    <row r="177" spans="1:8" ht="12.75">
      <c r="A177" s="128">
        <v>39696</v>
      </c>
      <c r="C177" s="130">
        <v>76.68061366806137</v>
      </c>
      <c r="D177" s="130">
        <v>85.94011359667665</v>
      </c>
      <c r="E177" s="130">
        <v>75.6470536538208</v>
      </c>
      <c r="F177" s="130">
        <v>71.91888279877624</v>
      </c>
      <c r="G177" s="130">
        <v>75.94710183701709</v>
      </c>
      <c r="H177" s="130">
        <v>80.88248911936292</v>
      </c>
    </row>
    <row r="178" spans="1:8" ht="12.75">
      <c r="A178" s="128">
        <v>39699</v>
      </c>
      <c r="C178" s="130">
        <v>79.65969316596933</v>
      </c>
      <c r="D178" s="130">
        <v>88.15950713502319</v>
      </c>
      <c r="E178" s="130">
        <v>78.1753965812717</v>
      </c>
      <c r="F178" s="130">
        <v>73.25397667698476</v>
      </c>
      <c r="G178" s="130">
        <v>77.90054414362231</v>
      </c>
      <c r="H178" s="130">
        <v>84.05562243417602</v>
      </c>
    </row>
    <row r="179" spans="1:8" ht="12.75">
      <c r="A179" s="128">
        <v>39700</v>
      </c>
      <c r="C179" s="130">
        <v>77.5676429567643</v>
      </c>
      <c r="D179" s="130">
        <v>86.0149409652654</v>
      </c>
      <c r="E179" s="130">
        <v>78.0564771279167</v>
      </c>
      <c r="F179" s="130">
        <v>72.51940926848316</v>
      </c>
      <c r="G179" s="130">
        <v>77.43666306072463</v>
      </c>
      <c r="H179" s="130">
        <v>83.58181313084546</v>
      </c>
    </row>
    <row r="180" spans="1:8" ht="12.75">
      <c r="A180" s="128">
        <v>39701</v>
      </c>
      <c r="C180" s="130">
        <v>73.75174337517434</v>
      </c>
      <c r="D180" s="130">
        <v>86.30743402630982</v>
      </c>
      <c r="E180" s="130">
        <v>77.463253064991</v>
      </c>
      <c r="F180" s="130">
        <v>71.30410355549942</v>
      </c>
      <c r="G180" s="130">
        <v>77.59393582249162</v>
      </c>
      <c r="H180" s="130">
        <v>82.81939685773374</v>
      </c>
    </row>
    <row r="181" spans="1:8" ht="12.75">
      <c r="A181" s="128">
        <v>39702</v>
      </c>
      <c r="C181" s="130">
        <v>72.08926080892608</v>
      </c>
      <c r="D181" s="130">
        <v>87.56954273355024</v>
      </c>
      <c r="E181" s="130">
        <v>77.10649470492595</v>
      </c>
      <c r="F181" s="130">
        <v>70.34304137610799</v>
      </c>
      <c r="G181" s="130">
        <v>75.56294124069701</v>
      </c>
      <c r="H181" s="130">
        <v>82.08167422909528</v>
      </c>
    </row>
    <row r="182" spans="1:8" ht="12.75">
      <c r="A182" s="128">
        <v>39703</v>
      </c>
      <c r="C182" s="130">
        <v>72.01115760111576</v>
      </c>
      <c r="D182" s="130">
        <v>87.47978052680918</v>
      </c>
      <c r="E182" s="130">
        <v>78.51100760205651</v>
      </c>
      <c r="F182" s="130">
        <v>70.49092065889977</v>
      </c>
      <c r="G182" s="130">
        <v>76.01385177332588</v>
      </c>
      <c r="H182" s="130">
        <v>83.5987900114208</v>
      </c>
    </row>
    <row r="183" spans="1:8" ht="12.75">
      <c r="A183" s="128">
        <v>39706</v>
      </c>
      <c r="C183" s="130">
        <v>68.99860529986053</v>
      </c>
      <c r="D183" s="130">
        <v>83.61602301343677</v>
      </c>
      <c r="E183" s="130">
        <v>75.38367315551258</v>
      </c>
      <c r="F183" s="130">
        <v>67.9396561712077</v>
      </c>
      <c r="G183" s="130">
        <v>74.42826975956858</v>
      </c>
      <c r="H183" s="130">
        <v>80.3191653548168</v>
      </c>
    </row>
    <row r="184" spans="1:8" ht="12.75">
      <c r="A184" s="128">
        <v>39707</v>
      </c>
      <c r="C184" s="130">
        <v>65.13807531380753</v>
      </c>
      <c r="D184" s="130">
        <v>84.6998327298127</v>
      </c>
      <c r="E184" s="130">
        <v>73.02066397152525</v>
      </c>
      <c r="F184" s="130">
        <v>65.87801319579796</v>
      </c>
      <c r="G184" s="130">
        <v>72.02356845778995</v>
      </c>
      <c r="H184" s="130">
        <v>77.56273729048986</v>
      </c>
    </row>
    <row r="185" spans="1:8" ht="12.75">
      <c r="A185" s="128">
        <v>39708</v>
      </c>
      <c r="C185" s="130">
        <v>66.25383542538353</v>
      </c>
      <c r="D185" s="130">
        <v>81.25823330821217</v>
      </c>
      <c r="E185" s="130">
        <v>71.34205958606144</v>
      </c>
      <c r="F185" s="130">
        <v>65.64481547703457</v>
      </c>
      <c r="G185" s="130">
        <v>69.26401613149274</v>
      </c>
      <c r="H185" s="130">
        <v>75.81566194400716</v>
      </c>
    </row>
    <row r="186" spans="1:8" ht="12.75">
      <c r="A186" s="128">
        <v>39709</v>
      </c>
      <c r="C186" s="130">
        <v>65.71827057182705</v>
      </c>
      <c r="D186" s="130">
        <v>84.39860853261769</v>
      </c>
      <c r="E186" s="130">
        <v>70.56757261501954</v>
      </c>
      <c r="F186" s="130">
        <v>65.90956389936424</v>
      </c>
      <c r="G186" s="130">
        <v>67.6172983001997</v>
      </c>
      <c r="H186" s="130">
        <v>75.31561564342378</v>
      </c>
    </row>
    <row r="187" spans="1:8" ht="12.75">
      <c r="A187" s="128">
        <v>39710</v>
      </c>
      <c r="C187" s="130">
        <v>73.4281729428173</v>
      </c>
      <c r="D187" s="130">
        <v>87.22282472167589</v>
      </c>
      <c r="E187" s="130">
        <v>77.1570286065826</v>
      </c>
      <c r="F187" s="130">
        <v>69.12142912614641</v>
      </c>
      <c r="G187" s="130">
        <v>73.80568334666525</v>
      </c>
      <c r="H187" s="130">
        <v>81.97209618174523</v>
      </c>
    </row>
    <row r="188" spans="1:8" ht="12.75">
      <c r="A188" s="128">
        <v>39713</v>
      </c>
      <c r="C188" s="130">
        <v>73.07670850767084</v>
      </c>
      <c r="D188" s="130">
        <v>84.36797296717707</v>
      </c>
      <c r="E188" s="130">
        <v>75.39767983477613</v>
      </c>
      <c r="F188" s="130">
        <v>68.97165788226128</v>
      </c>
      <c r="G188" s="130">
        <v>73.02477878436132</v>
      </c>
      <c r="H188" s="130">
        <v>80.81396425594963</v>
      </c>
    </row>
    <row r="189" spans="1:8" ht="12.75">
      <c r="A189" s="128">
        <v>39714</v>
      </c>
      <c r="C189" s="130">
        <v>71.28033472803348</v>
      </c>
      <c r="D189" s="130">
        <v>83.13090883468436</v>
      </c>
      <c r="E189" s="130">
        <v>74.43066968405326</v>
      </c>
      <c r="F189" s="130">
        <v>67.39994273664423</v>
      </c>
      <c r="G189" s="130">
        <v>71.38572712904806</v>
      </c>
      <c r="H189" s="130">
        <v>79.26845078247986</v>
      </c>
    </row>
    <row r="190" spans="1:8" ht="12.75">
      <c r="A190" s="128">
        <v>39715</v>
      </c>
      <c r="C190" s="130">
        <v>71.58158995815899</v>
      </c>
      <c r="D190" s="130">
        <v>82.9088009852398</v>
      </c>
      <c r="E190" s="130">
        <v>73.89319769741178</v>
      </c>
      <c r="F190" s="130">
        <v>67.54501110581161</v>
      </c>
      <c r="G190" s="130">
        <v>71.93498153535694</v>
      </c>
      <c r="H190" s="130">
        <v>78.64262123036083</v>
      </c>
    </row>
    <row r="191" spans="1:8" ht="12.75">
      <c r="A191" s="128">
        <v>39716</v>
      </c>
      <c r="C191" s="130">
        <v>72.557880055788</v>
      </c>
      <c r="D191" s="130">
        <v>84.41676010514126</v>
      </c>
      <c r="E191" s="130">
        <v>75.84891461967746</v>
      </c>
      <c r="F191" s="130">
        <v>69.1919902655899</v>
      </c>
      <c r="G191" s="130">
        <v>74.06660435640129</v>
      </c>
      <c r="H191" s="130">
        <v>80.20835262524308</v>
      </c>
    </row>
    <row r="192" spans="1:8" ht="12.75">
      <c r="A192" s="128">
        <v>39717</v>
      </c>
      <c r="C192" s="130">
        <v>71.07391910739192</v>
      </c>
      <c r="D192" s="130">
        <v>85.34402208211557</v>
      </c>
      <c r="E192" s="130">
        <v>74.75914004482138</v>
      </c>
      <c r="F192" s="130">
        <v>69.30080505647324</v>
      </c>
      <c r="G192" s="130">
        <v>75.12651126269661</v>
      </c>
      <c r="H192" s="130">
        <v>78.53304318301078</v>
      </c>
    </row>
    <row r="193" spans="1:8" ht="12.75">
      <c r="A193" s="128">
        <v>39720</v>
      </c>
      <c r="C193" s="130">
        <v>67.25244072524407</v>
      </c>
      <c r="D193" s="130">
        <v>79.38785544914803</v>
      </c>
      <c r="E193" s="130">
        <v>71.09680537856484</v>
      </c>
      <c r="F193" s="130">
        <v>66.40743796574901</v>
      </c>
      <c r="G193" s="130">
        <v>72.45616534780046</v>
      </c>
      <c r="H193" s="130">
        <v>74.37062073648796</v>
      </c>
    </row>
    <row r="194" spans="1:8" ht="12.75">
      <c r="A194" s="128">
        <v>39721</v>
      </c>
      <c r="C194" s="130">
        <v>67.20781032078104</v>
      </c>
      <c r="D194" s="130">
        <v>83.10402612601021</v>
      </c>
      <c r="E194" s="130">
        <v>72.37141319154546</v>
      </c>
      <c r="F194" s="130">
        <v>67.33098525946085</v>
      </c>
      <c r="G194" s="130">
        <v>73.05672118427707</v>
      </c>
      <c r="H194" s="130">
        <v>75.66209834243912</v>
      </c>
    </row>
    <row r="195" spans="1:8" ht="12.75">
      <c r="A195" s="128">
        <v>39722</v>
      </c>
      <c r="B195" s="129" t="s">
        <v>212</v>
      </c>
      <c r="C195" s="130">
        <v>68.91492329149233</v>
      </c>
      <c r="D195" s="130">
        <v>82.95398844426471</v>
      </c>
      <c r="E195" s="130">
        <v>73.13903414334051</v>
      </c>
      <c r="F195" s="130">
        <v>68.08011175904272</v>
      </c>
      <c r="G195" s="130">
        <v>74.23998383133792</v>
      </c>
      <c r="H195" s="130">
        <v>76.54397012069019</v>
      </c>
    </row>
    <row r="196" spans="1:8" ht="12.75">
      <c r="A196" s="128">
        <v>39723</v>
      </c>
      <c r="C196" s="130">
        <v>68.26778242677824</v>
      </c>
      <c r="D196" s="130">
        <v>80.28700929483055</v>
      </c>
      <c r="E196" s="130">
        <v>72.20772729270115</v>
      </c>
      <c r="F196" s="130">
        <v>66.99281072803204</v>
      </c>
      <c r="G196" s="130">
        <v>73.57345241976263</v>
      </c>
      <c r="H196" s="130">
        <v>75.16652776491651</v>
      </c>
    </row>
    <row r="197" spans="1:8" ht="12.75">
      <c r="A197" s="128">
        <v>39724</v>
      </c>
      <c r="C197" s="130">
        <v>67.2133891213389</v>
      </c>
      <c r="D197" s="130">
        <v>79.0809636723465</v>
      </c>
      <c r="E197" s="130">
        <v>74.88547479896296</v>
      </c>
      <c r="F197" s="130">
        <v>66.36327418822707</v>
      </c>
      <c r="G197" s="130">
        <v>73.85183527478594</v>
      </c>
      <c r="H197" s="130">
        <v>76.86282680495108</v>
      </c>
    </row>
    <row r="198" spans="1:8" ht="12.75">
      <c r="A198" s="128">
        <v>39727</v>
      </c>
      <c r="C198" s="130">
        <v>61.52859135285914</v>
      </c>
      <c r="D198" s="130">
        <v>76.24809293605132</v>
      </c>
      <c r="E198" s="130">
        <v>69.28609878279211</v>
      </c>
      <c r="F198" s="130">
        <v>62.763178545089126</v>
      </c>
      <c r="G198" s="130">
        <v>69.65774008875728</v>
      </c>
      <c r="H198" s="130">
        <v>70.82739142513196</v>
      </c>
    </row>
    <row r="199" spans="1:8" ht="12.75">
      <c r="A199" s="128">
        <v>39728</v>
      </c>
      <c r="C199" s="130">
        <v>60.507670850767084</v>
      </c>
      <c r="D199" s="130">
        <v>72.35438915746069</v>
      </c>
      <c r="E199" s="130">
        <v>69.40501823614711</v>
      </c>
      <c r="F199" s="130">
        <v>61.564161716185296</v>
      </c>
      <c r="G199" s="130">
        <v>67.53149907812298</v>
      </c>
      <c r="H199" s="130">
        <v>71.07479087569838</v>
      </c>
    </row>
    <row r="200" spans="1:8" ht="12.75">
      <c r="A200" s="128">
        <v>39729</v>
      </c>
      <c r="C200" s="130">
        <v>58.16457461645746</v>
      </c>
      <c r="D200" s="130">
        <v>70.90678210147725</v>
      </c>
      <c r="E200" s="130">
        <v>64.82565803928462</v>
      </c>
      <c r="F200" s="130">
        <v>60.62099208313385</v>
      </c>
      <c r="G200" s="130">
        <v>62.586196082196885</v>
      </c>
      <c r="H200" s="130">
        <v>67.39343149057011</v>
      </c>
    </row>
    <row r="201" spans="1:8" ht="12.75">
      <c r="A201" s="128">
        <v>39730</v>
      </c>
      <c r="C201" s="130">
        <v>58.27615062761505</v>
      </c>
      <c r="D201" s="130">
        <v>65.70708416815249</v>
      </c>
      <c r="E201" s="130">
        <v>62.94134771718593</v>
      </c>
      <c r="F201" s="130">
        <v>60.766240639072024</v>
      </c>
      <c r="G201" s="130">
        <v>58.1333093797599</v>
      </c>
      <c r="H201" s="130">
        <v>66.57715220545113</v>
      </c>
    </row>
    <row r="202" spans="1:8" ht="12.75">
      <c r="A202" s="128">
        <v>39731</v>
      </c>
      <c r="C202" s="130">
        <v>49.567642956764296</v>
      </c>
      <c r="D202" s="130">
        <v>64.7267460740523</v>
      </c>
      <c r="E202" s="130">
        <v>57.523509249901124</v>
      </c>
      <c r="F202" s="130">
        <v>55.93253230703753</v>
      </c>
      <c r="G202" s="130">
        <v>56.44109782737474</v>
      </c>
      <c r="H202" s="130">
        <v>60.68555730468871</v>
      </c>
    </row>
    <row r="203" spans="1:8" ht="12.75">
      <c r="A203" s="128">
        <v>39734</v>
      </c>
      <c r="C203" s="130">
        <v>54.75592747559275</v>
      </c>
      <c r="D203" s="130">
        <v>71.89868512153129</v>
      </c>
      <c r="E203" s="130">
        <v>63.712538998989324</v>
      </c>
      <c r="F203" s="130">
        <v>56.85775533771776</v>
      </c>
      <c r="G203" s="130">
        <v>59.57857714225092</v>
      </c>
      <c r="H203" s="130">
        <v>65.69898447387104</v>
      </c>
    </row>
    <row r="204" spans="1:8" ht="12.75">
      <c r="A204" s="128">
        <v>39735</v>
      </c>
      <c r="C204" s="130">
        <v>60.53556485355648</v>
      </c>
      <c r="D204" s="130">
        <v>71.311860865516</v>
      </c>
      <c r="E204" s="130">
        <v>66.15409544316034</v>
      </c>
      <c r="F204" s="130">
        <v>59.023888621511745</v>
      </c>
      <c r="G204" s="130">
        <v>63.64126323092921</v>
      </c>
      <c r="H204" s="130">
        <v>67.81816217551008</v>
      </c>
    </row>
    <row r="205" spans="1:8" ht="12.75">
      <c r="A205" s="128">
        <v>39736</v>
      </c>
      <c r="C205" s="130">
        <v>55.72105997210599</v>
      </c>
      <c r="D205" s="130">
        <v>65.69728078721148</v>
      </c>
      <c r="E205" s="130">
        <v>61.7807158237026</v>
      </c>
      <c r="F205" s="130">
        <v>55.85305192243969</v>
      </c>
      <c r="G205" s="130">
        <v>56.07962601450998</v>
      </c>
      <c r="H205" s="130">
        <v>62.96246566040066</v>
      </c>
    </row>
    <row r="206" spans="1:8" ht="12.75">
      <c r="A206" s="128">
        <v>39737</v>
      </c>
      <c r="C206" s="130">
        <v>52.357043235704325</v>
      </c>
      <c r="D206" s="130">
        <v>68.77117683461084</v>
      </c>
      <c r="E206" s="130">
        <v>58.70144351188645</v>
      </c>
      <c r="F206" s="130">
        <v>54.14142174930002</v>
      </c>
      <c r="G206" s="130">
        <v>51.260350305524206</v>
      </c>
      <c r="H206" s="130">
        <v>59.59486989536068</v>
      </c>
    </row>
    <row r="207" spans="1:8" ht="12.75">
      <c r="A207" s="128">
        <v>39738</v>
      </c>
      <c r="C207" s="130">
        <v>47.01813110181311</v>
      </c>
      <c r="D207" s="130">
        <v>67.79819127621639</v>
      </c>
      <c r="E207" s="130">
        <v>62.237443424001405</v>
      </c>
      <c r="F207" s="130">
        <v>51.57819286002713</v>
      </c>
      <c r="G207" s="130">
        <v>50.057418883727344</v>
      </c>
      <c r="H207" s="130">
        <v>62.70657776954657</v>
      </c>
    </row>
    <row r="208" spans="1:8" ht="12.75">
      <c r="A208" s="128">
        <v>39741</v>
      </c>
      <c r="C208" s="130">
        <v>48.21199442119944</v>
      </c>
      <c r="D208" s="130">
        <v>70.96292177514721</v>
      </c>
      <c r="E208" s="130">
        <v>65.05003954827086</v>
      </c>
      <c r="F208" s="130">
        <v>51.659781429843285</v>
      </c>
      <c r="G208" s="130">
        <v>49.09918560431535</v>
      </c>
      <c r="H208" s="130">
        <v>66.09670648516838</v>
      </c>
    </row>
    <row r="209" spans="1:8" ht="12.75">
      <c r="A209" s="128">
        <v>39742</v>
      </c>
      <c r="C209" s="130">
        <v>49.53417015341701</v>
      </c>
      <c r="D209" s="130">
        <v>69.18782052460342</v>
      </c>
      <c r="E209" s="130">
        <v>64.37195148745441</v>
      </c>
      <c r="F209" s="130">
        <v>52.42824196993151</v>
      </c>
      <c r="G209" s="130">
        <v>47.77638306719829</v>
      </c>
      <c r="H209" s="130">
        <v>65.2796555236596</v>
      </c>
    </row>
    <row r="210" spans="1:8" ht="12.75">
      <c r="A210" s="128">
        <v>39743</v>
      </c>
      <c r="C210" s="130">
        <v>47.63737796373779</v>
      </c>
      <c r="D210" s="130">
        <v>65.24770386437022</v>
      </c>
      <c r="E210" s="130">
        <v>61.158379839170365</v>
      </c>
      <c r="F210" s="130">
        <v>49.15900527532809</v>
      </c>
      <c r="G210" s="130">
        <v>46.13655705067497</v>
      </c>
      <c r="H210" s="130">
        <v>62.36518813470383</v>
      </c>
    </row>
    <row r="211" spans="1:8" ht="12.75">
      <c r="A211" s="128">
        <v>39744</v>
      </c>
      <c r="C211" s="130">
        <v>47.50348675034867</v>
      </c>
      <c r="D211" s="130">
        <v>66.56533953397178</v>
      </c>
      <c r="E211" s="130">
        <v>61.15371094608252</v>
      </c>
      <c r="F211" s="130">
        <v>47.34101085138789</v>
      </c>
      <c r="G211" s="130">
        <v>46.13655705067497</v>
      </c>
      <c r="H211" s="130">
        <v>63.08963792943791</v>
      </c>
    </row>
    <row r="212" spans="1:8" ht="12.75">
      <c r="A212" s="128">
        <v>39745</v>
      </c>
      <c r="C212" s="130">
        <v>41.91352859135286</v>
      </c>
      <c r="D212" s="130">
        <v>64.17346776219449</v>
      </c>
      <c r="E212" s="130">
        <v>58.177978204508506</v>
      </c>
      <c r="F212" s="130">
        <v>45.57173893027078</v>
      </c>
      <c r="G212" s="130">
        <v>46.13655705067497</v>
      </c>
      <c r="H212" s="130">
        <v>59.933944501034055</v>
      </c>
    </row>
    <row r="213" spans="1:8" ht="12.75">
      <c r="A213" s="128">
        <v>39748</v>
      </c>
      <c r="C213" s="130">
        <v>39.04044630404463</v>
      </c>
      <c r="D213" s="130">
        <v>62.61733421563762</v>
      </c>
      <c r="E213" s="130">
        <v>56.525464692182624</v>
      </c>
      <c r="F213" s="130">
        <v>45.54869304228605</v>
      </c>
      <c r="G213" s="130">
        <v>41.62667736317618</v>
      </c>
      <c r="H213" s="130">
        <v>59.45905485075779</v>
      </c>
    </row>
    <row r="214" spans="1:8" ht="12.75">
      <c r="A214" s="128">
        <v>39749</v>
      </c>
      <c r="C214" s="130">
        <v>39.04044630404463</v>
      </c>
      <c r="D214" s="130">
        <v>69.42876924679399</v>
      </c>
      <c r="E214" s="130">
        <v>56.62378608779716</v>
      </c>
      <c r="F214" s="130">
        <v>46.621615168987255</v>
      </c>
      <c r="G214" s="130">
        <v>45.47339411036351</v>
      </c>
      <c r="H214" s="130">
        <v>60.59789486680865</v>
      </c>
    </row>
    <row r="215" spans="1:8" ht="12.75">
      <c r="A215" s="128">
        <v>39750</v>
      </c>
      <c r="C215" s="130">
        <v>44.17852161785216</v>
      </c>
      <c r="D215" s="130">
        <v>68.86078586352468</v>
      </c>
      <c r="E215" s="130">
        <v>62.237718064771286</v>
      </c>
      <c r="F215" s="130">
        <v>49.54601042164244</v>
      </c>
      <c r="G215" s="130">
        <v>51.878522859530094</v>
      </c>
      <c r="H215" s="130">
        <v>65.47735901472359</v>
      </c>
    </row>
    <row r="216" spans="1:8" ht="12.75">
      <c r="A216" s="128">
        <v>39751</v>
      </c>
      <c r="C216" s="130">
        <v>48.22873082287308</v>
      </c>
      <c r="D216" s="130">
        <v>70.31390732128745</v>
      </c>
      <c r="E216" s="130">
        <v>62.17482532847036</v>
      </c>
      <c r="F216" s="130">
        <v>50.55372295599281</v>
      </c>
      <c r="G216" s="130">
        <v>52.98252963673941</v>
      </c>
      <c r="H216" s="130">
        <v>66.23529956477452</v>
      </c>
    </row>
    <row r="217" spans="1:8" ht="12.75">
      <c r="A217" s="128">
        <v>39752</v>
      </c>
      <c r="B217" s="129" t="s">
        <v>213</v>
      </c>
      <c r="C217" s="130">
        <v>48.97629009762901</v>
      </c>
      <c r="D217" s="130">
        <v>71.41923852238541</v>
      </c>
      <c r="E217" s="130">
        <v>64.03057301050225</v>
      </c>
      <c r="F217" s="130">
        <v>51.16774541483229</v>
      </c>
      <c r="G217" s="130">
        <v>52.29145097480461</v>
      </c>
      <c r="H217" s="130">
        <v>67.55779856159522</v>
      </c>
    </row>
    <row r="218" spans="1:8" ht="12.75">
      <c r="A218" s="128">
        <v>39755</v>
      </c>
      <c r="C218" s="130">
        <v>50.28172942817294</v>
      </c>
      <c r="D218" s="130">
        <v>71.37956546513979</v>
      </c>
      <c r="E218" s="130">
        <v>64.26291910181482</v>
      </c>
      <c r="F218" s="130">
        <v>51.27383938547661</v>
      </c>
      <c r="G218" s="130">
        <v>54.96245509672932</v>
      </c>
      <c r="H218" s="130">
        <v>68.57548538444918</v>
      </c>
    </row>
    <row r="219" spans="1:8" ht="12.75">
      <c r="A219" s="128">
        <v>39756</v>
      </c>
      <c r="C219" s="130">
        <v>52.18410041841004</v>
      </c>
      <c r="D219" s="130">
        <v>73.71897383110002</v>
      </c>
      <c r="E219" s="130">
        <v>66.90276618183417</v>
      </c>
      <c r="F219" s="130">
        <v>53.33625716400078</v>
      </c>
      <c r="G219" s="130">
        <v>57.08335301501408</v>
      </c>
      <c r="H219" s="130">
        <v>71.60385220853783</v>
      </c>
    </row>
    <row r="220" spans="1:8" ht="12.75">
      <c r="A220" s="128">
        <v>39757</v>
      </c>
      <c r="C220" s="130">
        <v>50.43235704323571</v>
      </c>
      <c r="D220" s="130">
        <v>69.9966760411497</v>
      </c>
      <c r="E220" s="130">
        <v>65.18818385551698</v>
      </c>
      <c r="F220" s="130">
        <v>52.38142944687887</v>
      </c>
      <c r="G220" s="130">
        <v>55.75234224907019</v>
      </c>
      <c r="H220" s="130">
        <v>69.92514739019045</v>
      </c>
    </row>
    <row r="221" spans="1:8" ht="12.75">
      <c r="A221" s="128">
        <v>39758</v>
      </c>
      <c r="C221" s="130">
        <v>48.35146443514645</v>
      </c>
      <c r="D221" s="130">
        <v>66.6001109007469</v>
      </c>
      <c r="E221" s="130">
        <v>61.56072856703432</v>
      </c>
      <c r="F221" s="130">
        <v>50.41051051056462</v>
      </c>
      <c r="G221" s="130">
        <v>50.40866912861907</v>
      </c>
      <c r="H221" s="130">
        <v>65.93835848998364</v>
      </c>
    </row>
    <row r="222" spans="1:8" ht="12.75">
      <c r="A222" s="128">
        <v>39759</v>
      </c>
      <c r="C222" s="130">
        <v>49.85774058577406</v>
      </c>
      <c r="D222" s="130">
        <v>68.49966913589324</v>
      </c>
      <c r="E222" s="130">
        <v>62.7339939359318</v>
      </c>
      <c r="F222" s="130">
        <v>51.22223389432081</v>
      </c>
      <c r="G222" s="130">
        <v>50.29030801765854</v>
      </c>
      <c r="H222" s="130">
        <v>67.3667314874834</v>
      </c>
    </row>
    <row r="223" spans="1:8" ht="12.75">
      <c r="A223" s="128">
        <v>39762</v>
      </c>
      <c r="C223" s="130">
        <v>50.41004184100418</v>
      </c>
      <c r="D223" s="130">
        <v>67.9385021659345</v>
      </c>
      <c r="E223" s="130">
        <v>63.149800061519535</v>
      </c>
      <c r="F223" s="130">
        <v>51.929791305880194</v>
      </c>
      <c r="G223" s="130">
        <v>50.392833441872966</v>
      </c>
      <c r="H223" s="130">
        <v>67.96802173040714</v>
      </c>
    </row>
    <row r="224" spans="1:8" ht="12.75">
      <c r="A224" s="128">
        <v>39763</v>
      </c>
      <c r="C224" s="130">
        <v>48.340306834030685</v>
      </c>
      <c r="D224" s="130">
        <v>66.5860951295578</v>
      </c>
      <c r="E224" s="130">
        <v>60.6758360065035</v>
      </c>
      <c r="F224" s="130">
        <v>51.929791305880194</v>
      </c>
      <c r="G224" s="130">
        <v>47.299066817305736</v>
      </c>
      <c r="H224" s="130">
        <v>65.54140815507608</v>
      </c>
    </row>
    <row r="225" spans="1:8" ht="12.75">
      <c r="A225" s="128">
        <v>39764</v>
      </c>
      <c r="C225" s="130">
        <v>46.05299860529986</v>
      </c>
      <c r="D225" s="130">
        <v>63.43599311312489</v>
      </c>
      <c r="E225" s="130">
        <v>58.71709803576922</v>
      </c>
      <c r="F225" s="130">
        <v>49.71459316439862</v>
      </c>
      <c r="G225" s="130">
        <v>45.621374537609555</v>
      </c>
      <c r="H225" s="130">
        <v>64.54332191252277</v>
      </c>
    </row>
    <row r="226" spans="1:8" ht="12.75">
      <c r="A226" s="128">
        <v>39765</v>
      </c>
      <c r="C226" s="130">
        <v>43.25244072524407</v>
      </c>
      <c r="D226" s="130">
        <v>67.66821988983452</v>
      </c>
      <c r="E226" s="130">
        <v>58.588566155468655</v>
      </c>
      <c r="F226" s="130">
        <v>48.114336434287594</v>
      </c>
      <c r="G226" s="130">
        <v>45.86251061842809</v>
      </c>
      <c r="H226" s="130">
        <v>64.34561842145878</v>
      </c>
    </row>
    <row r="227" spans="1:8" ht="12.75">
      <c r="A227" s="128">
        <v>39766</v>
      </c>
      <c r="C227" s="130">
        <v>45.199442119944216</v>
      </c>
      <c r="D227" s="130">
        <v>65.07997414358276</v>
      </c>
      <c r="E227" s="130">
        <v>59.158171112185265</v>
      </c>
      <c r="F227" s="130">
        <v>48.849696664580705</v>
      </c>
      <c r="G227" s="130">
        <v>45.9472257348107</v>
      </c>
      <c r="H227" s="130">
        <v>65.32966015371795</v>
      </c>
    </row>
    <row r="228" spans="1:8" ht="12.75">
      <c r="A228" s="128">
        <v>39769</v>
      </c>
      <c r="C228" s="130">
        <v>45.199442119944216</v>
      </c>
      <c r="D228" s="130">
        <v>63.36645037957466</v>
      </c>
      <c r="E228" s="130">
        <v>57.58310629696357</v>
      </c>
      <c r="F228" s="130">
        <v>47.8996258782078</v>
      </c>
      <c r="G228" s="130">
        <v>45.58044954765689</v>
      </c>
      <c r="H228" s="130">
        <v>63.773806216625</v>
      </c>
    </row>
    <row r="229" spans="1:8" ht="12.75">
      <c r="A229" s="128">
        <v>39770</v>
      </c>
      <c r="C229" s="130">
        <v>43.34728033472803</v>
      </c>
      <c r="D229" s="130">
        <v>64.52424498648972</v>
      </c>
      <c r="E229" s="130">
        <v>58.44053478050709</v>
      </c>
      <c r="F229" s="130">
        <v>46.44964491494013</v>
      </c>
      <c r="G229" s="130">
        <v>45.15950679385807</v>
      </c>
      <c r="H229" s="130">
        <v>64.9527734049449</v>
      </c>
    </row>
    <row r="230" spans="1:8" ht="12.75">
      <c r="A230" s="128">
        <v>39771</v>
      </c>
      <c r="C230" s="130">
        <v>43.358437935843796</v>
      </c>
      <c r="D230" s="130">
        <v>61.25029869676305</v>
      </c>
      <c r="E230" s="130">
        <v>55.814969020521154</v>
      </c>
      <c r="F230" s="130">
        <v>47.044153146502474</v>
      </c>
      <c r="G230" s="130">
        <v>44.62132575285332</v>
      </c>
      <c r="H230" s="130">
        <v>61.821773621014295</v>
      </c>
    </row>
    <row r="231" spans="1:8" ht="12.75">
      <c r="A231" s="128">
        <v>39772</v>
      </c>
      <c r="C231" s="130">
        <v>40.909344490934444</v>
      </c>
      <c r="D231" s="130">
        <v>57.84216863040641</v>
      </c>
      <c r="E231" s="130">
        <v>53.719459946390124</v>
      </c>
      <c r="F231" s="130">
        <v>44.78172805239543</v>
      </c>
      <c r="G231" s="130">
        <v>41.93104003679764</v>
      </c>
      <c r="H231" s="130">
        <v>59.80476587338334</v>
      </c>
    </row>
    <row r="232" spans="1:8" ht="12.75">
      <c r="A232" s="128">
        <v>39773</v>
      </c>
      <c r="C232" s="130">
        <v>41.550906555090656</v>
      </c>
      <c r="D232" s="130">
        <v>61.6266566182012</v>
      </c>
      <c r="E232" s="130">
        <v>52.02547567781342</v>
      </c>
      <c r="F232" s="130">
        <v>45.747330938410904</v>
      </c>
      <c r="G232" s="130">
        <v>42.2363706619317</v>
      </c>
      <c r="H232" s="130">
        <v>58.35355125474582</v>
      </c>
    </row>
    <row r="233" spans="1:8" ht="12.75">
      <c r="A233" s="128">
        <v>39776</v>
      </c>
      <c r="C233" s="130">
        <v>44.18410041841005</v>
      </c>
      <c r="D233" s="130">
        <v>64.66700672144306</v>
      </c>
      <c r="E233" s="130">
        <v>57.0121281363976</v>
      </c>
      <c r="F233" s="130">
        <v>48.586119456261194</v>
      </c>
      <c r="G233" s="130">
        <v>45.43819939336542</v>
      </c>
      <c r="H233" s="130">
        <v>64.0948235947773</v>
      </c>
    </row>
    <row r="234" spans="1:8" ht="12.75">
      <c r="A234" s="128">
        <v>39777</v>
      </c>
      <c r="C234" s="130">
        <v>45.57880055788006</v>
      </c>
      <c r="D234" s="130">
        <v>64.94333952171755</v>
      </c>
      <c r="E234" s="130">
        <v>57.2735861493167</v>
      </c>
      <c r="F234" s="130">
        <v>49.06891188993039</v>
      </c>
      <c r="G234" s="130">
        <v>46.389114959342166</v>
      </c>
      <c r="H234" s="130">
        <v>64.37710281816219</v>
      </c>
    </row>
    <row r="235" spans="1:8" ht="12.75">
      <c r="A235" s="128">
        <v>39778</v>
      </c>
      <c r="C235" s="130">
        <v>45.5955369595537</v>
      </c>
      <c r="D235" s="130">
        <v>66.83615793246696</v>
      </c>
      <c r="E235" s="130">
        <v>57.25573449927494</v>
      </c>
      <c r="F235" s="130">
        <v>49.094372280643775</v>
      </c>
      <c r="G235" s="130">
        <v>46.17120971482599</v>
      </c>
      <c r="H235" s="130">
        <v>64.09065654227243</v>
      </c>
    </row>
    <row r="236" spans="1:8" ht="12.75">
      <c r="A236" s="128">
        <v>39779</v>
      </c>
      <c r="C236" s="130">
        <v>47.224546722454676</v>
      </c>
      <c r="D236" s="130">
        <v>66.83615793246696</v>
      </c>
      <c r="E236" s="130">
        <v>58.46717493518479</v>
      </c>
      <c r="F236" s="130">
        <v>49.62970717667691</v>
      </c>
      <c r="G236" s="130">
        <v>47.14946023151851</v>
      </c>
      <c r="H236" s="130">
        <v>65.2236318177609</v>
      </c>
    </row>
    <row r="237" spans="1:8" ht="12.75">
      <c r="A237" s="128">
        <v>39780</v>
      </c>
      <c r="C237" s="130">
        <v>48.156206415620645</v>
      </c>
      <c r="D237" s="130">
        <v>67.62065817448793</v>
      </c>
      <c r="E237" s="130">
        <v>59.29604077866151</v>
      </c>
      <c r="F237" s="130">
        <v>48.88483308488581</v>
      </c>
      <c r="G237" s="130">
        <v>49.15157114017718</v>
      </c>
      <c r="H237" s="130">
        <v>66.17912152359787</v>
      </c>
    </row>
    <row r="238" spans="1:8" ht="12.75">
      <c r="A238" s="128">
        <v>39783</v>
      </c>
      <c r="B238" s="129" t="s">
        <v>214</v>
      </c>
      <c r="C238" s="130">
        <v>47.02370990237099</v>
      </c>
      <c r="D238" s="130">
        <v>62.412994994148605</v>
      </c>
      <c r="E238" s="130">
        <v>55.74273849804457</v>
      </c>
      <c r="F238" s="130">
        <v>47.93861829540792</v>
      </c>
      <c r="G238" s="130">
        <v>48.174133702755256</v>
      </c>
      <c r="H238" s="130">
        <v>62.744852918480106</v>
      </c>
    </row>
    <row r="239" spans="1:8" ht="12.75">
      <c r="A239" s="128">
        <v>39784</v>
      </c>
      <c r="C239" s="130">
        <v>45.82426778242677</v>
      </c>
      <c r="D239" s="130">
        <v>64.48089566139123</v>
      </c>
      <c r="E239" s="130">
        <v>56.72402996880081</v>
      </c>
      <c r="F239" s="130">
        <v>48.665113336577896</v>
      </c>
      <c r="G239" s="130">
        <v>48.64657147702431</v>
      </c>
      <c r="H239" s="130">
        <v>63.63027440812421</v>
      </c>
    </row>
    <row r="240" spans="1:8" ht="12.75">
      <c r="A240" s="128">
        <v>39785</v>
      </c>
      <c r="C240" s="130">
        <v>45.684797768479775</v>
      </c>
      <c r="D240" s="130">
        <v>65.80282031015447</v>
      </c>
      <c r="E240" s="130">
        <v>57.16043415212903</v>
      </c>
      <c r="F240" s="130">
        <v>47.99404374610459</v>
      </c>
      <c r="G240" s="130">
        <v>48.56836099480636</v>
      </c>
      <c r="H240" s="130">
        <v>64.35719356730561</v>
      </c>
    </row>
    <row r="241" spans="1:8" ht="12.75">
      <c r="A241" s="128">
        <v>39786</v>
      </c>
      <c r="C241" s="130">
        <v>46.967921896792184</v>
      </c>
      <c r="D241" s="130">
        <v>64.15271216660847</v>
      </c>
      <c r="E241" s="130">
        <v>56.89842685767016</v>
      </c>
      <c r="F241" s="130">
        <v>49.213475736139536</v>
      </c>
      <c r="G241" s="130">
        <v>49.499143169321044</v>
      </c>
      <c r="H241" s="130">
        <v>64.2591906658024</v>
      </c>
    </row>
    <row r="242" spans="1:8" ht="12.75">
      <c r="A242" s="128">
        <v>39787</v>
      </c>
      <c r="C242" s="130">
        <v>45.95815899581589</v>
      </c>
      <c r="D242" s="130">
        <v>66.13774362933417</v>
      </c>
      <c r="E242" s="130">
        <v>54.74112361031771</v>
      </c>
      <c r="F242" s="130">
        <v>48.615363769161284</v>
      </c>
      <c r="G242" s="130">
        <v>48.18021243825437</v>
      </c>
      <c r="H242" s="130">
        <v>62.49606445041208</v>
      </c>
    </row>
    <row r="243" spans="1:8" ht="12.75">
      <c r="A243" s="128">
        <v>39790</v>
      </c>
      <c r="C243" s="130">
        <v>47.76011157601116</v>
      </c>
      <c r="D243" s="130">
        <v>68.42591401209492</v>
      </c>
      <c r="E243" s="130">
        <v>58.763237685107875</v>
      </c>
      <c r="F243" s="130">
        <v>50.53125366567461</v>
      </c>
      <c r="G243" s="130">
        <v>48.68052721608627</v>
      </c>
      <c r="H243" s="130">
        <v>66.36509553353707</v>
      </c>
    </row>
    <row r="244" spans="1:8" ht="12.75">
      <c r="A244" s="128">
        <v>39791</v>
      </c>
      <c r="C244" s="130">
        <v>47.30264993026499</v>
      </c>
      <c r="D244" s="130">
        <v>66.56595224528058</v>
      </c>
      <c r="E244" s="130">
        <v>59.37266555345608</v>
      </c>
      <c r="F244" s="130">
        <v>51.25106377764808</v>
      </c>
      <c r="G244" s="130">
        <v>49.555942564080325</v>
      </c>
      <c r="H244" s="130">
        <v>67.6182979905547</v>
      </c>
    </row>
    <row r="245" spans="1:8" ht="12.75">
      <c r="A245" s="128">
        <v>39792</v>
      </c>
      <c r="C245" s="130">
        <v>48.490934449093444</v>
      </c>
      <c r="D245" s="130">
        <v>67.10276394071406</v>
      </c>
      <c r="E245" s="130">
        <v>59.257591070879286</v>
      </c>
      <c r="F245" s="130">
        <v>51.01210008221923</v>
      </c>
      <c r="G245" s="130">
        <v>49.69617937922558</v>
      </c>
      <c r="H245" s="130">
        <v>67.40253727196963</v>
      </c>
    </row>
    <row r="246" spans="1:8" ht="12.75">
      <c r="A246" s="128">
        <v>39793</v>
      </c>
      <c r="C246" s="130">
        <v>47.28591352859136</v>
      </c>
      <c r="D246" s="130">
        <v>65.59909379997427</v>
      </c>
      <c r="E246" s="130">
        <v>58.82448257678956</v>
      </c>
      <c r="F246" s="130">
        <v>50.74210822485939</v>
      </c>
      <c r="G246" s="130">
        <v>49.101895868550635</v>
      </c>
      <c r="H246" s="130">
        <v>67.73296910207735</v>
      </c>
    </row>
    <row r="247" spans="1:8" ht="12.75">
      <c r="A247" s="128">
        <v>39794</v>
      </c>
      <c r="C247" s="130">
        <v>45.90794979079498</v>
      </c>
      <c r="D247" s="130">
        <v>66.09378159292687</v>
      </c>
      <c r="E247" s="130">
        <v>57.12061124049743</v>
      </c>
      <c r="F247" s="130">
        <v>49.22468335328301</v>
      </c>
      <c r="G247" s="130">
        <v>46.38985060249174</v>
      </c>
      <c r="H247" s="130">
        <v>66.06090070068217</v>
      </c>
    </row>
    <row r="248" spans="1:8" ht="12.75">
      <c r="A248" s="128">
        <v>39797</v>
      </c>
      <c r="C248" s="130">
        <v>46.633193863319384</v>
      </c>
      <c r="D248" s="130">
        <v>65.59480482081258</v>
      </c>
      <c r="E248" s="130">
        <v>56.80092938436525</v>
      </c>
      <c r="F248" s="130">
        <v>49.95721465127463</v>
      </c>
      <c r="G248" s="130">
        <v>45.65788566866477</v>
      </c>
      <c r="H248" s="130">
        <v>66.01784115813194</v>
      </c>
    </row>
    <row r="249" spans="1:8" ht="12.75">
      <c r="A249" s="128">
        <v>39798</v>
      </c>
      <c r="C249" s="130">
        <v>46.75592747559275</v>
      </c>
      <c r="D249" s="130">
        <v>68.34901874283894</v>
      </c>
      <c r="E249" s="130">
        <v>57.39085775805247</v>
      </c>
      <c r="F249" s="130">
        <v>50.91539384233332</v>
      </c>
      <c r="G249" s="130">
        <v>45.45883611961402</v>
      </c>
      <c r="H249" s="130">
        <v>66.50430595425503</v>
      </c>
    </row>
    <row r="250" spans="1:8" ht="12.75">
      <c r="A250" s="128">
        <v>39799</v>
      </c>
      <c r="C250" s="130">
        <v>46.48256624825663</v>
      </c>
      <c r="D250" s="130">
        <v>67.58466138509519</v>
      </c>
      <c r="E250" s="130">
        <v>56.67569319330317</v>
      </c>
      <c r="F250" s="130">
        <v>49.360796439941865</v>
      </c>
      <c r="G250" s="130">
        <v>48.845040255167504</v>
      </c>
      <c r="H250" s="130">
        <v>66.73750655924931</v>
      </c>
    </row>
    <row r="251" spans="1:8" ht="12.75">
      <c r="A251" s="128">
        <v>39800</v>
      </c>
      <c r="C251" s="130">
        <v>46.499302649930264</v>
      </c>
      <c r="D251" s="130">
        <v>65.90468356524457</v>
      </c>
      <c r="E251" s="130">
        <v>56.54414026453399</v>
      </c>
      <c r="F251" s="130">
        <v>49.36196765395203</v>
      </c>
      <c r="G251" s="130">
        <v>48.70453241359871</v>
      </c>
      <c r="H251" s="130">
        <v>66.83736148408804</v>
      </c>
    </row>
    <row r="252" spans="1:8" ht="12.75">
      <c r="A252" s="128">
        <v>39801</v>
      </c>
      <c r="C252" s="130">
        <v>45.67364016736402</v>
      </c>
      <c r="D252" s="130">
        <v>65.70647145684369</v>
      </c>
      <c r="E252" s="130">
        <v>56.38320077338841</v>
      </c>
      <c r="F252" s="130">
        <v>49.050839156819606</v>
      </c>
      <c r="G252" s="130">
        <v>49.034526443273776</v>
      </c>
      <c r="H252" s="130">
        <v>66.16245331357842</v>
      </c>
    </row>
    <row r="253" spans="1:8" ht="12.75">
      <c r="A253" s="128">
        <v>39804</v>
      </c>
      <c r="C253" s="130">
        <v>45.75732217573222</v>
      </c>
      <c r="D253" s="130">
        <v>65.25199284353192</v>
      </c>
      <c r="E253" s="130">
        <v>55.58921430768555</v>
      </c>
      <c r="F253" s="130">
        <v>48.33434448142878</v>
      </c>
      <c r="G253" s="130">
        <v>49.501117790406745</v>
      </c>
      <c r="H253" s="130">
        <v>65.57952896873167</v>
      </c>
    </row>
    <row r="254" spans="1:8" ht="12.75">
      <c r="A254" s="128">
        <v>39805</v>
      </c>
      <c r="C254" s="130">
        <v>47.24128312412831</v>
      </c>
      <c r="D254" s="130">
        <v>64.48395921793528</v>
      </c>
      <c r="E254" s="130">
        <v>55.3445093817287</v>
      </c>
      <c r="F254" s="130">
        <v>48.24733228981168</v>
      </c>
      <c r="G254" s="130">
        <v>48.02956046483355</v>
      </c>
      <c r="H254" s="130">
        <v>65.68478562829891</v>
      </c>
    </row>
    <row r="255" spans="1:8" ht="12.75">
      <c r="A255" s="128">
        <v>39806</v>
      </c>
      <c r="C255" s="130">
        <v>47.24128312412831</v>
      </c>
      <c r="D255" s="130">
        <v>64.85916830566941</v>
      </c>
      <c r="E255" s="130">
        <v>55.17752779364591</v>
      </c>
      <c r="F255" s="130">
        <v>48.24733228981168</v>
      </c>
      <c r="G255" s="130">
        <v>48.02956046483355</v>
      </c>
      <c r="H255" s="130">
        <v>65.07685896842301</v>
      </c>
    </row>
    <row r="256" spans="1:8" ht="12.75">
      <c r="A256" s="128">
        <v>39808</v>
      </c>
      <c r="C256" s="130">
        <v>47.24128312412831</v>
      </c>
      <c r="D256" s="130">
        <v>65.21967232199204</v>
      </c>
      <c r="E256" s="130">
        <v>55.17752779364591</v>
      </c>
      <c r="F256" s="130">
        <v>48.24733228981168</v>
      </c>
      <c r="G256" s="130">
        <v>48.02956046483355</v>
      </c>
      <c r="H256" s="130">
        <v>64.4689323085471</v>
      </c>
    </row>
    <row r="257" spans="1:8" ht="12.75">
      <c r="A257" s="128">
        <v>39811</v>
      </c>
      <c r="C257" s="130">
        <v>48.40167364016737</v>
      </c>
      <c r="D257" s="130">
        <v>64.97749817718386</v>
      </c>
      <c r="E257" s="130">
        <v>55.56696840532583</v>
      </c>
      <c r="F257" s="130">
        <v>48.82324524662794</v>
      </c>
      <c r="G257" s="130">
        <v>47.10137240037262</v>
      </c>
      <c r="H257" s="130">
        <v>66.66280828471773</v>
      </c>
    </row>
    <row r="258" spans="1:8" ht="12.75">
      <c r="A258" s="128">
        <v>39812</v>
      </c>
      <c r="C258" s="130">
        <v>47.87726638772664</v>
      </c>
      <c r="D258" s="130">
        <v>66.39025727747857</v>
      </c>
      <c r="E258" s="130">
        <v>56.72595245418992</v>
      </c>
      <c r="F258" s="130">
        <v>49.35533678078675</v>
      </c>
      <c r="G258" s="130">
        <v>47.57063529368036</v>
      </c>
      <c r="H258" s="130">
        <v>67.79454887798254</v>
      </c>
    </row>
    <row r="259" spans="1:8" ht="12.75">
      <c r="A259" s="128">
        <v>39813</v>
      </c>
      <c r="C259" s="130">
        <v>47.87726638772664</v>
      </c>
      <c r="D259" s="130">
        <v>67.2174175443756</v>
      </c>
      <c r="E259" s="130">
        <v>57.23239003383574</v>
      </c>
      <c r="F259" s="130">
        <v>49.06240714750467</v>
      </c>
      <c r="G259" s="130">
        <v>47.397449409046246</v>
      </c>
      <c r="H259" s="130">
        <v>68.4348859462296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14.28125" style="21" customWidth="1"/>
    <col min="3" max="3" width="16.140625" style="21" customWidth="1"/>
    <col min="4" max="4" width="13.421875" style="21" customWidth="1"/>
    <col min="5" max="12" width="9.140625" style="21" customWidth="1"/>
    <col min="13" max="13" width="11.140625" style="21" customWidth="1"/>
    <col min="14" max="16384" width="9.140625" style="21" customWidth="1"/>
  </cols>
  <sheetData>
    <row r="1" spans="2:5" ht="38.25">
      <c r="B1" s="24" t="s">
        <v>86</v>
      </c>
      <c r="C1" s="24" t="s">
        <v>87</v>
      </c>
      <c r="D1" s="24" t="s">
        <v>88</v>
      </c>
      <c r="E1" s="24" t="s">
        <v>85</v>
      </c>
    </row>
    <row r="2" spans="1:5" s="27" customFormat="1" ht="40.5" customHeight="1">
      <c r="A2" s="21"/>
      <c r="B2" s="24" t="s">
        <v>54</v>
      </c>
      <c r="C2" s="24" t="s">
        <v>55</v>
      </c>
      <c r="D2" s="24" t="s">
        <v>56</v>
      </c>
      <c r="E2" s="24" t="s">
        <v>47</v>
      </c>
    </row>
    <row r="3" spans="1:7" s="27" customFormat="1" ht="15">
      <c r="A3" s="21">
        <v>2001</v>
      </c>
      <c r="B3" s="26">
        <v>23.2</v>
      </c>
      <c r="C3" s="26">
        <v>7.8</v>
      </c>
      <c r="D3" s="26">
        <v>-0.5</v>
      </c>
      <c r="E3" s="26">
        <v>30.5</v>
      </c>
      <c r="G3" s="1" t="s">
        <v>161</v>
      </c>
    </row>
    <row r="4" spans="1:13" ht="12.75">
      <c r="A4" s="21">
        <v>2002</v>
      </c>
      <c r="B4" s="26">
        <v>-9</v>
      </c>
      <c r="C4" s="26">
        <v>32</v>
      </c>
      <c r="D4" s="26">
        <v>5.9</v>
      </c>
      <c r="E4" s="26">
        <v>28.9</v>
      </c>
      <c r="G4" s="180" t="s">
        <v>139</v>
      </c>
      <c r="H4" s="180"/>
      <c r="I4" s="180"/>
      <c r="J4" s="180"/>
      <c r="K4" s="180"/>
      <c r="L4" s="180"/>
      <c r="M4" s="180"/>
    </row>
    <row r="5" spans="1:7" ht="12.75">
      <c r="A5" s="21">
        <v>2003</v>
      </c>
      <c r="B5" s="26">
        <v>30.1</v>
      </c>
      <c r="C5" s="26">
        <v>8.6</v>
      </c>
      <c r="D5" s="26">
        <v>9.5</v>
      </c>
      <c r="E5" s="26">
        <v>48.2</v>
      </c>
      <c r="G5" s="21" t="s">
        <v>2</v>
      </c>
    </row>
    <row r="6" spans="1:7" ht="12.75">
      <c r="A6" s="21">
        <v>2004</v>
      </c>
      <c r="B6" s="26">
        <v>19.6</v>
      </c>
      <c r="C6" s="26">
        <v>47.2</v>
      </c>
      <c r="D6" s="26">
        <v>56.5</v>
      </c>
      <c r="E6" s="26">
        <v>123.3</v>
      </c>
      <c r="G6" s="23"/>
    </row>
    <row r="7" spans="1:7" ht="12.75">
      <c r="A7" s="21">
        <v>2005</v>
      </c>
      <c r="B7" s="26">
        <v>-36.4</v>
      </c>
      <c r="C7" s="26">
        <v>6.678299999999997</v>
      </c>
      <c r="D7" s="26">
        <v>30.65</v>
      </c>
      <c r="E7" s="26">
        <v>0.9282999999999966</v>
      </c>
      <c r="G7" s="23"/>
    </row>
    <row r="8" spans="1:8" ht="12.75">
      <c r="A8" s="21">
        <v>2006</v>
      </c>
      <c r="B8" s="26">
        <v>5.8</v>
      </c>
      <c r="C8" s="26">
        <v>13.7</v>
      </c>
      <c r="D8" s="26">
        <v>22</v>
      </c>
      <c r="E8" s="26">
        <v>41.5</v>
      </c>
      <c r="G8" s="23"/>
      <c r="H8" s="23"/>
    </row>
    <row r="9" spans="1:5" ht="12.75">
      <c r="A9" s="21">
        <v>2007</v>
      </c>
      <c r="B9" s="21">
        <v>-5.9</v>
      </c>
      <c r="C9" s="21">
        <v>24.3</v>
      </c>
      <c r="D9" s="21">
        <v>23</v>
      </c>
      <c r="E9" s="61">
        <f>SUM(B9:D9)</f>
        <v>41.4</v>
      </c>
    </row>
    <row r="10" spans="1:5" ht="12.75">
      <c r="A10" s="21">
        <v>2008</v>
      </c>
      <c r="B10" s="21">
        <v>-21.3</v>
      </c>
      <c r="C10" s="21">
        <v>-53.2</v>
      </c>
      <c r="D10" s="21">
        <v>69.8</v>
      </c>
      <c r="E10" s="21">
        <v>-4.7</v>
      </c>
    </row>
    <row r="22" ht="12.75">
      <c r="G22" s="12" t="s">
        <v>191</v>
      </c>
    </row>
    <row r="23" spans="7:13" ht="12.75">
      <c r="G23" s="181" t="s">
        <v>140</v>
      </c>
      <c r="H23" s="181"/>
      <c r="I23" s="181"/>
      <c r="J23" s="181"/>
      <c r="K23" s="181"/>
      <c r="L23" s="181"/>
      <c r="M23" s="181"/>
    </row>
    <row r="24" ht="12.75">
      <c r="G24" t="s">
        <v>7</v>
      </c>
    </row>
  </sheetData>
  <mergeCells count="2">
    <mergeCell ref="G4:M4"/>
    <mergeCell ref="G23:M23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28125" style="0" customWidth="1"/>
  </cols>
  <sheetData>
    <row r="1" spans="1:3" ht="41.25" customHeight="1">
      <c r="A1" s="13"/>
      <c r="B1" s="96" t="s">
        <v>159</v>
      </c>
      <c r="C1" s="96" t="s">
        <v>160</v>
      </c>
    </row>
    <row r="2" spans="1:5" ht="38.25">
      <c r="A2" s="13"/>
      <c r="B2" s="96" t="s">
        <v>145</v>
      </c>
      <c r="C2" s="96" t="s">
        <v>146</v>
      </c>
      <c r="E2" s="12" t="s">
        <v>136</v>
      </c>
    </row>
    <row r="3" spans="1:5" ht="12.75">
      <c r="A3" s="97" t="s">
        <v>147</v>
      </c>
      <c r="B3" s="98">
        <v>73.518</v>
      </c>
      <c r="C3" s="98">
        <v>55.638</v>
      </c>
      <c r="E3" t="s">
        <v>228</v>
      </c>
    </row>
    <row r="4" spans="1:5" ht="12.75">
      <c r="A4" s="97" t="s">
        <v>148</v>
      </c>
      <c r="B4" s="98">
        <v>90.102</v>
      </c>
      <c r="C4" s="98">
        <v>68.783</v>
      </c>
      <c r="E4" s="13" t="s">
        <v>2</v>
      </c>
    </row>
    <row r="5" spans="1:3" ht="12.75">
      <c r="A5" s="97" t="s">
        <v>149</v>
      </c>
      <c r="B5" s="98">
        <v>82.677</v>
      </c>
      <c r="C5" s="98">
        <v>66.928</v>
      </c>
    </row>
    <row r="6" spans="1:3" ht="12.75">
      <c r="A6" s="97" t="s">
        <v>150</v>
      </c>
      <c r="B6" s="98">
        <v>79.946</v>
      </c>
      <c r="C6" s="98">
        <v>63.476</v>
      </c>
    </row>
    <row r="7" spans="1:3" ht="12.75">
      <c r="A7" s="97" t="s">
        <v>151</v>
      </c>
      <c r="B7" s="98">
        <v>83.646</v>
      </c>
      <c r="C7" s="98">
        <v>67.312</v>
      </c>
    </row>
    <row r="8" spans="1:3" ht="12.75">
      <c r="A8" s="97" t="s">
        <v>152</v>
      </c>
      <c r="B8" s="98">
        <v>102.913</v>
      </c>
      <c r="C8" s="98">
        <v>78.595</v>
      </c>
    </row>
    <row r="9" spans="1:3" ht="12.75">
      <c r="A9" s="97" t="s">
        <v>153</v>
      </c>
      <c r="B9" s="98">
        <v>91.156</v>
      </c>
      <c r="C9" s="98">
        <v>68.644</v>
      </c>
    </row>
    <row r="10" spans="1:3" ht="12.75">
      <c r="A10" s="97" t="s">
        <v>154</v>
      </c>
      <c r="B10" s="98">
        <v>82.599</v>
      </c>
      <c r="C10" s="98">
        <v>67.166</v>
      </c>
    </row>
    <row r="11" spans="1:3" ht="12.75">
      <c r="A11" s="97" t="s">
        <v>155</v>
      </c>
      <c r="B11" s="98">
        <v>89.565</v>
      </c>
      <c r="C11" s="98">
        <v>72.263</v>
      </c>
    </row>
    <row r="12" spans="1:3" ht="12.75">
      <c r="A12" s="97" t="s">
        <v>156</v>
      </c>
      <c r="B12" s="98">
        <v>106.506</v>
      </c>
      <c r="C12" s="98">
        <v>85.414</v>
      </c>
    </row>
    <row r="13" spans="1:3" ht="12.75">
      <c r="A13" s="97" t="s">
        <v>157</v>
      </c>
      <c r="B13" s="98">
        <v>119.692</v>
      </c>
      <c r="C13" s="98">
        <v>111.41</v>
      </c>
    </row>
    <row r="14" spans="1:3" ht="12.75">
      <c r="A14" s="97" t="s">
        <v>158</v>
      </c>
      <c r="B14" s="98">
        <v>123.604</v>
      </c>
      <c r="C14" s="98">
        <v>138.408</v>
      </c>
    </row>
    <row r="23" ht="12.75">
      <c r="E23" s="177" t="s">
        <v>137</v>
      </c>
    </row>
    <row r="24" ht="12.75">
      <c r="E24" t="s">
        <v>243</v>
      </c>
    </row>
    <row r="25" ht="12.75">
      <c r="E25" s="13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u00139</cp:lastModifiedBy>
  <cp:lastPrinted>2009-03-27T11:35:20Z</cp:lastPrinted>
  <dcterms:created xsi:type="dcterms:W3CDTF">1997-01-24T11:07:25Z</dcterms:created>
  <dcterms:modified xsi:type="dcterms:W3CDTF">2009-06-23T12:39:57Z</dcterms:modified>
  <cp:category/>
  <cp:version/>
  <cp:contentType/>
  <cp:contentStatus/>
</cp:coreProperties>
</file>